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7"/>
  <workbookPr filterPrivacy="1"/>
  <xr:revisionPtr revIDLastSave="0" documentId="13_ncr:1_{1CEB1A44-1640-4737-AEE6-8492BB0F17D4}" xr6:coauthVersionLast="36" xr6:coauthVersionMax="36" xr10:uidLastSave="{00000000-0000-0000-0000-000000000000}"/>
  <bookViews>
    <workbookView xWindow="1785" yWindow="660" windowWidth="15510" windowHeight="12225" tabRatio="405" xr2:uid="{00000000-000D-0000-FFFF-FFFF00000000}"/>
  </bookViews>
  <sheets>
    <sheet name="zadanie1" sheetId="1" r:id="rId1"/>
    <sheet name="zadanie2-4" sheetId="2" r:id="rId2"/>
  </sheets>
  <calcPr calcId="191029"/>
</workbook>
</file>

<file path=xl/calcChain.xml><?xml version="1.0" encoding="utf-8"?>
<calcChain xmlns="http://schemas.openxmlformats.org/spreadsheetml/2006/main">
  <c r="J40" i="2" l="1"/>
  <c r="J41" i="2"/>
  <c r="J42" i="2"/>
  <c r="J39" i="2"/>
  <c r="J25" i="2"/>
  <c r="J26" i="2"/>
  <c r="J27" i="2"/>
  <c r="J28" i="2"/>
  <c r="J29" i="2"/>
  <c r="J24" i="2"/>
  <c r="J9" i="2"/>
  <c r="J10" i="2"/>
  <c r="J11" i="2"/>
  <c r="J12" i="2"/>
  <c r="J13" i="2"/>
  <c r="J14" i="2"/>
  <c r="J8" i="2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8" i="1"/>
  <c r="N28" i="1" l="1"/>
  <c r="N40" i="1"/>
  <c r="N42" i="1"/>
  <c r="N43" i="1"/>
  <c r="N44" i="1"/>
  <c r="N47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9" i="1"/>
  <c r="N30" i="1"/>
  <c r="N31" i="1"/>
  <c r="N32" i="1"/>
  <c r="N33" i="1"/>
  <c r="N34" i="1"/>
  <c r="N35" i="1"/>
  <c r="N36" i="1"/>
  <c r="N37" i="1"/>
  <c r="N38" i="1"/>
  <c r="N39" i="1"/>
  <c r="N41" i="1"/>
  <c r="N45" i="1"/>
  <c r="N46" i="1"/>
  <c r="N48" i="1"/>
  <c r="N8" i="1"/>
  <c r="N9" i="2" l="1"/>
  <c r="O9" i="2" s="1"/>
  <c r="P9" i="2" s="1"/>
  <c r="N10" i="2"/>
  <c r="O10" i="2" s="1"/>
  <c r="P10" i="2" s="1"/>
  <c r="N11" i="2"/>
  <c r="O11" i="2" s="1"/>
  <c r="P11" i="2" s="1"/>
  <c r="N12" i="2"/>
  <c r="O12" i="2" s="1"/>
  <c r="P12" i="2" s="1"/>
  <c r="N13" i="2"/>
  <c r="O13" i="2" s="1"/>
  <c r="P13" i="2" s="1"/>
  <c r="N14" i="2"/>
  <c r="O14" i="2" s="1"/>
  <c r="P14" i="2" s="1"/>
  <c r="N15" i="2"/>
  <c r="O15" i="2" s="1"/>
  <c r="N16" i="2"/>
  <c r="O16" i="2" s="1"/>
  <c r="N17" i="2"/>
  <c r="O17" i="2" s="1"/>
  <c r="N18" i="2"/>
  <c r="O18" i="2" s="1"/>
  <c r="N19" i="2"/>
  <c r="O19" i="2" s="1"/>
  <c r="N20" i="2"/>
  <c r="O20" i="2" s="1"/>
  <c r="N21" i="2"/>
  <c r="O21" i="2" s="1"/>
  <c r="N22" i="2"/>
  <c r="O22" i="2" s="1"/>
  <c r="N23" i="2"/>
  <c r="O23" i="2" s="1"/>
  <c r="N24" i="2"/>
  <c r="O24" i="2" s="1"/>
  <c r="P24" i="2" s="1"/>
  <c r="N25" i="2"/>
  <c r="O25" i="2" s="1"/>
  <c r="P25" i="2" s="1"/>
  <c r="N26" i="2"/>
  <c r="O26" i="2" s="1"/>
  <c r="P26" i="2" s="1"/>
  <c r="N27" i="2"/>
  <c r="O27" i="2" s="1"/>
  <c r="P27" i="2" s="1"/>
  <c r="N28" i="2"/>
  <c r="O28" i="2" s="1"/>
  <c r="P28" i="2" s="1"/>
  <c r="N29" i="2"/>
  <c r="O29" i="2" s="1"/>
  <c r="P29" i="2" s="1"/>
  <c r="N30" i="2"/>
  <c r="O30" i="2" s="1"/>
  <c r="N31" i="2"/>
  <c r="O31" i="2" s="1"/>
  <c r="N32" i="2"/>
  <c r="O32" i="2" s="1"/>
  <c r="N33" i="2"/>
  <c r="O33" i="2" s="1"/>
  <c r="N34" i="2"/>
  <c r="O34" i="2" s="1"/>
  <c r="N35" i="2"/>
  <c r="O35" i="2" s="1"/>
  <c r="N36" i="2"/>
  <c r="O36" i="2" s="1"/>
  <c r="N37" i="2"/>
  <c r="O37" i="2" s="1"/>
  <c r="N38" i="2"/>
  <c r="O38" i="2" s="1"/>
  <c r="N39" i="2"/>
  <c r="O39" i="2" s="1"/>
  <c r="P39" i="2" s="1"/>
  <c r="N40" i="2"/>
  <c r="O40" i="2" s="1"/>
  <c r="P40" i="2" s="1"/>
  <c r="N41" i="2"/>
  <c r="O41" i="2" s="1"/>
  <c r="P41" i="2" s="1"/>
  <c r="N42" i="2"/>
  <c r="O42" i="2" s="1"/>
  <c r="P42" i="2" s="1"/>
  <c r="N8" i="2"/>
  <c r="O8" i="2" s="1"/>
  <c r="P8" i="2" s="1"/>
  <c r="M48" i="1" l="1"/>
  <c r="M42" i="1"/>
  <c r="M41" i="1"/>
  <c r="M40" i="1"/>
  <c r="M39" i="1"/>
  <c r="M38" i="1"/>
  <c r="M34" i="1"/>
  <c r="M33" i="1"/>
  <c r="M32" i="1"/>
  <c r="M31" i="1"/>
  <c r="M30" i="1"/>
  <c r="M22" i="1"/>
  <c r="M19" i="1"/>
  <c r="M11" i="1"/>
  <c r="M12" i="1"/>
  <c r="L47" i="1"/>
  <c r="M47" i="1" s="1"/>
  <c r="L46" i="1"/>
  <c r="M46" i="1" s="1"/>
  <c r="L45" i="1"/>
  <c r="M45" i="1" s="1"/>
  <c r="L43" i="1"/>
  <c r="M43" i="1" s="1"/>
  <c r="L44" i="1"/>
  <c r="M44" i="1" s="1"/>
  <c r="L42" i="1"/>
  <c r="L41" i="1"/>
  <c r="L40" i="1"/>
  <c r="L39" i="1"/>
  <c r="L38" i="1"/>
  <c r="L37" i="1"/>
  <c r="M37" i="1" s="1"/>
  <c r="L36" i="1"/>
  <c r="M36" i="1" s="1"/>
  <c r="L35" i="1"/>
  <c r="M35" i="1" s="1"/>
  <c r="L33" i="1"/>
  <c r="L32" i="1"/>
  <c r="L31" i="1"/>
  <c r="L30" i="1"/>
  <c r="L29" i="1"/>
  <c r="M29" i="1" s="1"/>
  <c r="L28" i="1"/>
  <c r="M28" i="1" s="1"/>
  <c r="L9" i="1"/>
  <c r="M9" i="1" s="1"/>
  <c r="L10" i="1"/>
  <c r="M10" i="1" s="1"/>
  <c r="L11" i="1"/>
  <c r="L12" i="1"/>
  <c r="L13" i="1"/>
  <c r="M13" i="1" s="1"/>
  <c r="L14" i="1"/>
  <c r="M14" i="1" s="1"/>
  <c r="L15" i="1"/>
  <c r="M15" i="1" s="1"/>
  <c r="L16" i="1"/>
  <c r="M16" i="1" s="1"/>
  <c r="L17" i="1"/>
  <c r="M17" i="1" s="1"/>
  <c r="L18" i="1"/>
  <c r="M18" i="1" s="1"/>
  <c r="L19" i="1"/>
  <c r="L20" i="1"/>
  <c r="M20" i="1" s="1"/>
  <c r="L21" i="1"/>
  <c r="M21" i="1" s="1"/>
  <c r="L22" i="1"/>
  <c r="L23" i="1"/>
  <c r="M23" i="1" s="1"/>
  <c r="L24" i="1"/>
  <c r="M24" i="1" s="1"/>
  <c r="L25" i="1"/>
  <c r="M25" i="1" s="1"/>
  <c r="L26" i="1"/>
  <c r="M26" i="1" s="1"/>
  <c r="L27" i="1"/>
  <c r="M27" i="1" s="1"/>
  <c r="L8" i="1"/>
  <c r="M8" i="1" s="1"/>
  <c r="N49" i="1" l="1"/>
  <c r="N50" i="1" s="1"/>
  <c r="O50" i="1" s="1"/>
</calcChain>
</file>

<file path=xl/sharedStrings.xml><?xml version="1.0" encoding="utf-8"?>
<sst xmlns="http://schemas.openxmlformats.org/spreadsheetml/2006/main" count="161" uniqueCount="112">
  <si>
    <t>Poniższe zdjęcia mają charakter wyłącznie poglądowy</t>
  </si>
  <si>
    <t>Lp.</t>
  </si>
  <si>
    <t>Nazwa bryły</t>
  </si>
  <si>
    <t>Wymiary w cm</t>
  </si>
  <si>
    <t>Ilość (szt.)</t>
  </si>
  <si>
    <t>Producent, model, typ</t>
  </si>
  <si>
    <t>szer.</t>
  </si>
  <si>
    <t>głęb.</t>
  </si>
  <si>
    <t>wys.</t>
  </si>
  <si>
    <t>160/80</t>
  </si>
  <si>
    <t>120/60</t>
  </si>
  <si>
    <t>160/60</t>
  </si>
  <si>
    <t>140/60</t>
  </si>
  <si>
    <t>Rysunek poglądowy</t>
  </si>
  <si>
    <t>Rysunek poglądowy częściowy</t>
  </si>
  <si>
    <t>noga pośrednia</t>
  </si>
  <si>
    <t>wart zak</t>
  </si>
  <si>
    <t>poprzednia wart</t>
  </si>
  <si>
    <t>Rys. poglądowy</t>
  </si>
  <si>
    <t>74-90</t>
  </si>
  <si>
    <t>biurko A1</t>
  </si>
  <si>
    <t>osłona czołowa biurka A2</t>
  </si>
  <si>
    <t>Cena jednostkowa netto w PLN</t>
  </si>
  <si>
    <t>biurko L-kształtne A1a</t>
  </si>
  <si>
    <t>62-128</t>
  </si>
  <si>
    <t>biurko regulowane elektrycznie A1b</t>
  </si>
  <si>
    <t>kontener podbiurkowy A3.1</t>
  </si>
  <si>
    <t>kontener podbiurkowy A3.2</t>
  </si>
  <si>
    <t>kontener przystawny A3.3</t>
  </si>
  <si>
    <t>szafka 1- drzwiowa A4</t>
  </si>
  <si>
    <t>regał niski A4</t>
  </si>
  <si>
    <t>szafka niska 2-drzwiowa A4</t>
  </si>
  <si>
    <t>szafka średnia 1-drzwiowa A4</t>
  </si>
  <si>
    <t>regał średni A4</t>
  </si>
  <si>
    <t>szafka średnia 2-drzwiowa A4</t>
  </si>
  <si>
    <t>szafa aktowa 1-drzwiowa A4</t>
  </si>
  <si>
    <t>regał aktowy A4</t>
  </si>
  <si>
    <t>szafa aktowa częściowo otwarta A4</t>
  </si>
  <si>
    <t>szafa aktowa częściowo przeszklona A4</t>
  </si>
  <si>
    <t>szafa aktowa A4</t>
  </si>
  <si>
    <t>szafa aktowo – ubraniowa A4</t>
  </si>
  <si>
    <t>szafa ubraniowa głęboka A4</t>
  </si>
  <si>
    <t>nadstawka 2-drzwiowa A4</t>
  </si>
  <si>
    <t>nadstawka 1-drzwiowa A4</t>
  </si>
  <si>
    <t>szafa aktowa żaluzjowa A4</t>
  </si>
  <si>
    <t>szafka wisząca żaluzjowa A4</t>
  </si>
  <si>
    <t>Szafa aktowa wzmoniona na cokole metalowym A4.1</t>
  </si>
  <si>
    <t xml:space="preserve">Szafa aktowa narożna wzmocniona na cokole metalowym A4.2 </t>
  </si>
  <si>
    <t>stolik okolicznościowy A5.1</t>
  </si>
  <si>
    <t>Producent: BALMA
Model/typ: K2-05</t>
  </si>
  <si>
    <t>Producent: BALMA
Model/typ: K2-07</t>
  </si>
  <si>
    <t>Producent: BALMA
Model/typ: K2-01</t>
  </si>
  <si>
    <t>Producent: BALMA
Model/typ: K2-12</t>
  </si>
  <si>
    <t>Producent: BALMA
Model/typ: G4-95</t>
  </si>
  <si>
    <t>Producent: BALMA
Model/typ: G4-96</t>
  </si>
  <si>
    <t>Producent: BALMA
Model/typ: G4-97</t>
  </si>
  <si>
    <t>Producent: BALMA
Model/typ: G4-99</t>
  </si>
  <si>
    <t>Producent: BALMA
Model/typ: W03</t>
  </si>
  <si>
    <t>Producent: BALMA
Model/typ: W04</t>
  </si>
  <si>
    <t>Producent: BALMA
Model/typ: W05</t>
  </si>
  <si>
    <t>Producent: BALMA
Model/typ: W07</t>
  </si>
  <si>
    <t>Producent: BALMA
Model/typ: W08</t>
  </si>
  <si>
    <t>Producent: BALMA
Model/typ: W09</t>
  </si>
  <si>
    <t>Producent: BALMA
Model/typ: W21</t>
  </si>
  <si>
    <t>Producent: BALMA
Model/typ: W22</t>
  </si>
  <si>
    <t>Producent: BALMA
Model/typ: W23</t>
  </si>
  <si>
    <t>Producent: BALMA
Model/typ: W24</t>
  </si>
  <si>
    <t>Producent: BALMA
Model/typ: W25</t>
  </si>
  <si>
    <t>Producent: BALMA
Model/typ: W26</t>
  </si>
  <si>
    <t>Producent: BALMA
Model/typ: W34</t>
  </si>
  <si>
    <t>Producent: BALMA
Model/typ: W36</t>
  </si>
  <si>
    <t>Producent: BALMA
Model/typ: W37</t>
  </si>
  <si>
    <t>Producent: BALMA
Model/typ: W30</t>
  </si>
  <si>
    <t>Producent: BALMA
Model/typ: F68</t>
  </si>
  <si>
    <t>Producent: BALMA
Model/typ: szafa 06J15;
cokół 14J03</t>
  </si>
  <si>
    <t>Producent: BALMA
Model/typ: szafa 06J19;
cokół 14J04</t>
  </si>
  <si>
    <t>Producent: BALMA
Model/typ: szafa 09J40;
cokół 14J12</t>
  </si>
  <si>
    <t>Producent: BALMA
Model/typ: S1-19</t>
  </si>
  <si>
    <t>Producent: BALMA
Model/typ: S1-20</t>
  </si>
  <si>
    <t>Producent: BALMA
Model/typ: S1-22</t>
  </si>
  <si>
    <t>Producent: BALMA
Model/typ: S1-23</t>
  </si>
  <si>
    <t>Producent: BALMA
Model/typ: S1-24</t>
  </si>
  <si>
    <t>Producent: BALMA
Model/typ: S1-25</t>
  </si>
  <si>
    <t>Producent: BALMA
Model/typ: S1-21</t>
  </si>
  <si>
    <t>Producent: BALMA
Model/typ: S1-26</t>
  </si>
  <si>
    <t>Producent: BALMA
Model/typ: S1-27</t>
  </si>
  <si>
    <t>Producent: BALMA
Model/typ: S1-29</t>
  </si>
  <si>
    <t>Producent: BALMA
Model/typ: S1-30</t>
  </si>
  <si>
    <t>Producent: BALMA
Model/typ: S1-33</t>
  </si>
  <si>
    <t>Producent: BALMA
Model/typ: S1-28</t>
  </si>
  <si>
    <t>Producent: BALMA
Model/typ: S1- 11</t>
  </si>
  <si>
    <t>Producent: BALMA
Model/typ: S1- 12</t>
  </si>
  <si>
    <t>Producent: BALMA
Model/typ: S1- 13</t>
  </si>
  <si>
    <t>Producent: BALMA
Model/typ: S1- 14</t>
  </si>
  <si>
    <t>Producent: BALMA        Model/typ: S4-001</t>
  </si>
  <si>
    <t>Producent: BALMA                             Model/typ:P4-129/S</t>
  </si>
  <si>
    <t>Producent: BALMA
Model/typ: G4-02+ G4-158 + G4-60</t>
  </si>
  <si>
    <t>Producent: BALMA
Model/typ: G4-03 + G4-158 + G4-60</t>
  </si>
  <si>
    <t>Producent: BALMA
Model/typ: G4-04+ G4-158 + G4-60</t>
  </si>
  <si>
    <t>Producent: BALMA
Model/typ: G4-05+ G4-158 + G4-60</t>
  </si>
  <si>
    <t>Producent: BALMA
Model/typ: G4-07+ G4-158 + G4-60</t>
  </si>
  <si>
    <t>Producent: BALMA
Model/typ: G4-08+ G4-158 + G4-60</t>
  </si>
  <si>
    <t>Producent: BALMA
Model/typ: G4-09+ G4-158 + G4-60</t>
  </si>
  <si>
    <t>Producent: BALMA
Model/typ: G4-10+ G4-158 + G4-60</t>
  </si>
  <si>
    <t>Producent: BALMA
Model/typ: G4-16/20+ G4-158 + G4-60</t>
  </si>
  <si>
    <t>Producent: BALMA
Model/typ: G4-23/27+ G4-158 + G4-60</t>
  </si>
  <si>
    <t>Producent: BALMA
Model/typ: G4-24/28+ G4-158 + G4-60</t>
  </si>
  <si>
    <t>Cena jednostkowa brutto w PLN</t>
  </si>
  <si>
    <t xml:space="preserve">MODUŁOWE STOŁY KONFERENCYJNE O GŁĘBOKOŚCI 125CM </t>
  </si>
  <si>
    <t>MODUŁOWE STOŁY KONFERENCYJNE O GŁĘBOKOŚCI 90CM</t>
  </si>
  <si>
    <t xml:space="preserve">WOLNOSTOJĄCE STOŁY KONFERENCYJNE </t>
  </si>
  <si>
    <t>BIURKA PROSTE I KĄTOWE NA STELAŻU METALOWYM, KONTENERY, OSŁONY I SZAFY,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</si>
</sst>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sz val="9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/>
        <bgColor rgb="FFFFFF00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4">
    <xf numFmtId="0" fontId="0" fillId="0" borderId="0"/>
    <xf numFmtId="0" fontId="3" fillId="0" borderId="0"/>
    <xf numFmtId="0" fontId="2" fillId="0" borderId="0"/>
    <xf numFmtId="0" fontId="1" fillId="0" borderId="0"/>
  </cellStyleXfs>
  <cellXfs count="70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0" fillId="0" borderId="1" xfId="0" applyFont="1" applyBorder="1"/>
    <xf numFmtId="0" fontId="0" fillId="0" borderId="1" xfId="0" applyFont="1" applyBorder="1" applyAlignment="1">
      <alignment horizontal="left" wrapText="1"/>
    </xf>
    <xf numFmtId="0" fontId="0" fillId="0" borderId="1" xfId="0" applyBorder="1" applyAlignment="1">
      <alignment horizontal="center"/>
    </xf>
    <xf numFmtId="0" fontId="0" fillId="2" borderId="1" xfId="0" applyFont="1" applyFill="1" applyBorder="1" applyAlignment="1">
      <alignment horizontal="left" wrapText="1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4" borderId="1" xfId="0" applyFont="1" applyFill="1" applyBorder="1" applyAlignment="1">
      <alignment horizontal="center"/>
    </xf>
    <xf numFmtId="4" fontId="0" fillId="0" borderId="1" xfId="0" applyNumberFormat="1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/>
    </xf>
    <xf numFmtId="4" fontId="0" fillId="0" borderId="0" xfId="0" applyNumberFormat="1"/>
    <xf numFmtId="0" fontId="0" fillId="5" borderId="0" xfId="0" applyFill="1"/>
    <xf numFmtId="0" fontId="0" fillId="3" borderId="0" xfId="0" applyFill="1"/>
    <xf numFmtId="0" fontId="0" fillId="3" borderId="1" xfId="0" applyFont="1" applyFill="1" applyBorder="1" applyAlignment="1">
      <alignment horizontal="center" vertical="center"/>
    </xf>
    <xf numFmtId="4" fontId="0" fillId="3" borderId="1" xfId="0" applyNumberFormat="1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left" wrapText="1"/>
    </xf>
    <xf numFmtId="0" fontId="0" fillId="0" borderId="1" xfId="0" applyFont="1" applyBorder="1" applyAlignment="1">
      <alignment horizontal="center" vertical="center" wrapText="1"/>
    </xf>
    <xf numFmtId="0" fontId="0" fillId="0" borderId="0" xfId="0"/>
    <xf numFmtId="0" fontId="0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4" fontId="0" fillId="0" borderId="1" xfId="0" applyNumberFormat="1" applyFont="1" applyBorder="1" applyAlignment="1">
      <alignment horizontal="center" vertical="center"/>
    </xf>
    <xf numFmtId="4" fontId="0" fillId="3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4" fontId="0" fillId="0" borderId="1" xfId="0" applyNumberFormat="1" applyFont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0" fontId="0" fillId="0" borderId="0" xfId="0"/>
    <xf numFmtId="4" fontId="0" fillId="0" borderId="1" xfId="0" applyNumberFormat="1" applyFont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0" fontId="0" fillId="6" borderId="0" xfId="0" applyFill="1"/>
    <xf numFmtId="4" fontId="4" fillId="3" borderId="2" xfId="0" applyNumberFormat="1" applyFont="1" applyFill="1" applyBorder="1" applyAlignment="1">
      <alignment horizontal="center" vertical="center"/>
    </xf>
    <xf numFmtId="4" fontId="4" fillId="3" borderId="4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 vertical="center"/>
    </xf>
    <xf numFmtId="0" fontId="5" fillId="2" borderId="5" xfId="0" applyFont="1" applyFill="1" applyBorder="1" applyAlignment="1">
      <alignment horizontal="left" wrapText="1"/>
    </xf>
    <xf numFmtId="0" fontId="0" fillId="2" borderId="6" xfId="0" applyFont="1" applyFill="1" applyBorder="1" applyAlignment="1">
      <alignment horizontal="left" wrapText="1"/>
    </xf>
    <xf numFmtId="0" fontId="4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0" fillId="4" borderId="5" xfId="0" applyFont="1" applyFill="1" applyBorder="1" applyAlignment="1">
      <alignment horizontal="center" vertical="center"/>
    </xf>
    <xf numFmtId="0" fontId="0" fillId="4" borderId="6" xfId="0" applyFont="1" applyFill="1" applyBorder="1" applyAlignment="1">
      <alignment horizontal="center" vertical="center"/>
    </xf>
    <xf numFmtId="4" fontId="0" fillId="3" borderId="3" xfId="0" applyNumberFormat="1" applyFill="1" applyBorder="1" applyAlignment="1">
      <alignment horizontal="center"/>
    </xf>
    <xf numFmtId="4" fontId="0" fillId="3" borderId="4" xfId="0" applyNumberForma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/>
    </xf>
    <xf numFmtId="0" fontId="0" fillId="0" borderId="7" xfId="0" applyBorder="1" applyAlignment="1">
      <alignment horizontal="center"/>
    </xf>
    <xf numFmtId="4" fontId="0" fillId="3" borderId="2" xfId="0" applyNumberForma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</cellXfs>
  <cellStyles count="4">
    <cellStyle name="Normalny" xfId="0" builtinId="0"/>
    <cellStyle name="Normalny 2" xfId="1" xr:uid="{00000000-0005-0000-0000-000001000000}"/>
    <cellStyle name="Normalny 2 2" xfId="2" xr:uid="{00000000-0005-0000-0000-000002000000}"/>
    <cellStyle name="Normalny 2 3" xfId="3" xr:uid="{00000000-0005-0000-0000-000003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66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18" Type="http://schemas.openxmlformats.org/officeDocument/2006/relationships/image" Target="../media/image18.png"/><Relationship Id="rId26" Type="http://schemas.openxmlformats.org/officeDocument/2006/relationships/image" Target="../media/image26.png"/><Relationship Id="rId3" Type="http://schemas.openxmlformats.org/officeDocument/2006/relationships/image" Target="../media/image3.png"/><Relationship Id="rId21" Type="http://schemas.openxmlformats.org/officeDocument/2006/relationships/image" Target="../media/image21.JP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25" Type="http://schemas.openxmlformats.org/officeDocument/2006/relationships/image" Target="../media/image25.jpeg"/><Relationship Id="rId2" Type="http://schemas.openxmlformats.org/officeDocument/2006/relationships/image" Target="../media/image2.png"/><Relationship Id="rId16" Type="http://schemas.openxmlformats.org/officeDocument/2006/relationships/image" Target="../media/image16.png"/><Relationship Id="rId20" Type="http://schemas.openxmlformats.org/officeDocument/2006/relationships/image" Target="../media/image20.png"/><Relationship Id="rId29" Type="http://schemas.openxmlformats.org/officeDocument/2006/relationships/image" Target="../media/image29.emf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24" Type="http://schemas.openxmlformats.org/officeDocument/2006/relationships/image" Target="../media/image24.jpe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23" Type="http://schemas.openxmlformats.org/officeDocument/2006/relationships/image" Target="../media/image23.jpeg"/><Relationship Id="rId28" Type="http://schemas.openxmlformats.org/officeDocument/2006/relationships/image" Target="../media/image28.jpeg"/><Relationship Id="rId10" Type="http://schemas.openxmlformats.org/officeDocument/2006/relationships/image" Target="../media/image10.png"/><Relationship Id="rId19" Type="http://schemas.openxmlformats.org/officeDocument/2006/relationships/image" Target="../media/image19.jpe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Relationship Id="rId22" Type="http://schemas.openxmlformats.org/officeDocument/2006/relationships/image" Target="../media/image22.jpeg"/><Relationship Id="rId27" Type="http://schemas.openxmlformats.org/officeDocument/2006/relationships/image" Target="../media/image27.jpe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37.emf"/><Relationship Id="rId13" Type="http://schemas.openxmlformats.org/officeDocument/2006/relationships/image" Target="../media/image42.emf"/><Relationship Id="rId3" Type="http://schemas.openxmlformats.org/officeDocument/2006/relationships/image" Target="../media/image32.emf"/><Relationship Id="rId7" Type="http://schemas.openxmlformats.org/officeDocument/2006/relationships/image" Target="../media/image36.emf"/><Relationship Id="rId12" Type="http://schemas.openxmlformats.org/officeDocument/2006/relationships/image" Target="../media/image41.emf"/><Relationship Id="rId2" Type="http://schemas.openxmlformats.org/officeDocument/2006/relationships/image" Target="../media/image31.emf"/><Relationship Id="rId1" Type="http://schemas.openxmlformats.org/officeDocument/2006/relationships/image" Target="../media/image30.png"/><Relationship Id="rId6" Type="http://schemas.openxmlformats.org/officeDocument/2006/relationships/image" Target="../media/image35.emf"/><Relationship Id="rId11" Type="http://schemas.openxmlformats.org/officeDocument/2006/relationships/image" Target="../media/image40.emf"/><Relationship Id="rId5" Type="http://schemas.openxmlformats.org/officeDocument/2006/relationships/image" Target="../media/image34.emf"/><Relationship Id="rId15" Type="http://schemas.openxmlformats.org/officeDocument/2006/relationships/image" Target="../media/image44.emf"/><Relationship Id="rId10" Type="http://schemas.openxmlformats.org/officeDocument/2006/relationships/image" Target="../media/image39.emf"/><Relationship Id="rId4" Type="http://schemas.openxmlformats.org/officeDocument/2006/relationships/image" Target="../media/image33.emf"/><Relationship Id="rId9" Type="http://schemas.openxmlformats.org/officeDocument/2006/relationships/image" Target="../media/image38.emf"/><Relationship Id="rId14" Type="http://schemas.openxmlformats.org/officeDocument/2006/relationships/image" Target="../media/image4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80295</xdr:colOff>
      <xdr:row>7</xdr:row>
      <xdr:rowOff>71590</xdr:rowOff>
    </xdr:from>
    <xdr:to>
      <xdr:col>1</xdr:col>
      <xdr:colOff>1686255</xdr:colOff>
      <xdr:row>9</xdr:row>
      <xdr:rowOff>286395</xdr:rowOff>
    </xdr:to>
    <xdr:pic>
      <xdr:nvPicPr>
        <xdr:cNvPr id="2" name="Grafika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6075" y="1679410"/>
          <a:ext cx="1605960" cy="85488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1</xdr:col>
      <xdr:colOff>101561</xdr:colOff>
      <xdr:row>11</xdr:row>
      <xdr:rowOff>174784</xdr:rowOff>
    </xdr:from>
    <xdr:to>
      <xdr:col>1</xdr:col>
      <xdr:colOff>1707521</xdr:colOff>
      <xdr:row>13</xdr:row>
      <xdr:rowOff>186304</xdr:rowOff>
    </xdr:to>
    <xdr:pic>
      <xdr:nvPicPr>
        <xdr:cNvPr id="3" name="Grafika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27341" y="3070384"/>
          <a:ext cx="1605960" cy="66684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1</xdr:col>
      <xdr:colOff>227872</xdr:colOff>
      <xdr:row>16</xdr:row>
      <xdr:rowOff>127919</xdr:rowOff>
    </xdr:from>
    <xdr:to>
      <xdr:col>1</xdr:col>
      <xdr:colOff>1408312</xdr:colOff>
      <xdr:row>16</xdr:row>
      <xdr:rowOff>927479</xdr:rowOff>
    </xdr:to>
    <xdr:pic>
      <xdr:nvPicPr>
        <xdr:cNvPr id="4" name="Grafika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53652" y="5576219"/>
          <a:ext cx="1180440" cy="79956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1</xdr:col>
      <xdr:colOff>245025</xdr:colOff>
      <xdr:row>15</xdr:row>
      <xdr:rowOff>71363</xdr:rowOff>
    </xdr:from>
    <xdr:to>
      <xdr:col>1</xdr:col>
      <xdr:colOff>1415745</xdr:colOff>
      <xdr:row>15</xdr:row>
      <xdr:rowOff>975683</xdr:rowOff>
    </xdr:to>
    <xdr:pic>
      <xdr:nvPicPr>
        <xdr:cNvPr id="5" name="Grafika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70805" y="4285223"/>
          <a:ext cx="1170720" cy="90432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1</xdr:col>
      <xdr:colOff>224826</xdr:colOff>
      <xdr:row>17</xdr:row>
      <xdr:rowOff>114849</xdr:rowOff>
    </xdr:from>
    <xdr:to>
      <xdr:col>1</xdr:col>
      <xdr:colOff>1393143</xdr:colOff>
      <xdr:row>17</xdr:row>
      <xdr:rowOff>914409</xdr:rowOff>
    </xdr:to>
    <xdr:pic>
      <xdr:nvPicPr>
        <xdr:cNvPr id="6" name="Grafika 3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50606" y="6706149"/>
          <a:ext cx="1168317" cy="79956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1</xdr:col>
      <xdr:colOff>518096</xdr:colOff>
      <xdr:row>27</xdr:row>
      <xdr:rowOff>11685</xdr:rowOff>
    </xdr:from>
    <xdr:to>
      <xdr:col>1</xdr:col>
      <xdr:colOff>1583355</xdr:colOff>
      <xdr:row>27</xdr:row>
      <xdr:rowOff>991965</xdr:rowOff>
    </xdr:to>
    <xdr:pic>
      <xdr:nvPicPr>
        <xdr:cNvPr id="11" name="Grafika 9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/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043876" y="15086222"/>
          <a:ext cx="1065259" cy="98028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1</xdr:col>
      <xdr:colOff>585315</xdr:colOff>
      <xdr:row>28</xdr:row>
      <xdr:rowOff>69960</xdr:rowOff>
    </xdr:from>
    <xdr:to>
      <xdr:col>1</xdr:col>
      <xdr:colOff>1650574</xdr:colOff>
      <xdr:row>28</xdr:row>
      <xdr:rowOff>1049745</xdr:rowOff>
    </xdr:to>
    <xdr:pic>
      <xdr:nvPicPr>
        <xdr:cNvPr id="12" name="Grafika 10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/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111095" y="16409417"/>
          <a:ext cx="1065259" cy="97978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1</xdr:col>
      <xdr:colOff>436687</xdr:colOff>
      <xdr:row>29</xdr:row>
      <xdr:rowOff>90972</xdr:rowOff>
    </xdr:from>
    <xdr:to>
      <xdr:col>1</xdr:col>
      <xdr:colOff>1511306</xdr:colOff>
      <xdr:row>29</xdr:row>
      <xdr:rowOff>1042812</xdr:rowOff>
    </xdr:to>
    <xdr:pic>
      <xdr:nvPicPr>
        <xdr:cNvPr id="13" name="Grafika 11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/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962467" y="17687729"/>
          <a:ext cx="1074619" cy="95184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1</xdr:col>
      <xdr:colOff>615662</xdr:colOff>
      <xdr:row>30</xdr:row>
      <xdr:rowOff>75502</xdr:rowOff>
    </xdr:from>
    <xdr:to>
      <xdr:col>1</xdr:col>
      <xdr:colOff>1452321</xdr:colOff>
      <xdr:row>30</xdr:row>
      <xdr:rowOff>1049885</xdr:rowOff>
    </xdr:to>
    <xdr:pic>
      <xdr:nvPicPr>
        <xdr:cNvPr id="14" name="Grafika 12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/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141442" y="18944799"/>
          <a:ext cx="836659" cy="974383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1</xdr:col>
      <xdr:colOff>540497</xdr:colOff>
      <xdr:row>31</xdr:row>
      <xdr:rowOff>92119</xdr:rowOff>
    </xdr:from>
    <xdr:to>
      <xdr:col>1</xdr:col>
      <xdr:colOff>1453476</xdr:colOff>
      <xdr:row>31</xdr:row>
      <xdr:rowOff>1057266</xdr:rowOff>
    </xdr:to>
    <xdr:pic>
      <xdr:nvPicPr>
        <xdr:cNvPr id="15" name="Grafika 13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/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1066277" y="20226336"/>
          <a:ext cx="912979" cy="965147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1</xdr:col>
      <xdr:colOff>594750</xdr:colOff>
      <xdr:row>32</xdr:row>
      <xdr:rowOff>34806</xdr:rowOff>
    </xdr:from>
    <xdr:to>
      <xdr:col>1</xdr:col>
      <xdr:colOff>1537230</xdr:colOff>
      <xdr:row>32</xdr:row>
      <xdr:rowOff>1022406</xdr:rowOff>
    </xdr:to>
    <xdr:pic>
      <xdr:nvPicPr>
        <xdr:cNvPr id="16" name="Grafika 14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/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1120530" y="21433943"/>
          <a:ext cx="942480" cy="9876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1</xdr:col>
      <xdr:colOff>730186</xdr:colOff>
      <xdr:row>33</xdr:row>
      <xdr:rowOff>90353</xdr:rowOff>
    </xdr:from>
    <xdr:to>
      <xdr:col>1</xdr:col>
      <xdr:colOff>1329586</xdr:colOff>
      <xdr:row>33</xdr:row>
      <xdr:rowOff>1091445</xdr:rowOff>
    </xdr:to>
    <xdr:pic>
      <xdr:nvPicPr>
        <xdr:cNvPr id="17" name="Grafika 15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PicPr/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1255966" y="22746790"/>
          <a:ext cx="599400" cy="1001092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1</xdr:col>
      <xdr:colOff>649199</xdr:colOff>
      <xdr:row>34</xdr:row>
      <xdr:rowOff>135245</xdr:rowOff>
    </xdr:from>
    <xdr:to>
      <xdr:col>1</xdr:col>
      <xdr:colOff>1342938</xdr:colOff>
      <xdr:row>34</xdr:row>
      <xdr:rowOff>1087085</xdr:rowOff>
    </xdr:to>
    <xdr:pic>
      <xdr:nvPicPr>
        <xdr:cNvPr id="18" name="Grafika 16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PicPr/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1174979" y="24056602"/>
          <a:ext cx="693739" cy="95184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1</xdr:col>
      <xdr:colOff>665766</xdr:colOff>
      <xdr:row>35</xdr:row>
      <xdr:rowOff>96633</xdr:rowOff>
    </xdr:from>
    <xdr:to>
      <xdr:col>1</xdr:col>
      <xdr:colOff>1389006</xdr:colOff>
      <xdr:row>35</xdr:row>
      <xdr:rowOff>1076913</xdr:rowOff>
    </xdr:to>
    <xdr:pic>
      <xdr:nvPicPr>
        <xdr:cNvPr id="19" name="Grafika 17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PicPr/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1191546" y="25290530"/>
          <a:ext cx="723240" cy="98028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1</xdr:col>
      <xdr:colOff>632698</xdr:colOff>
      <xdr:row>36</xdr:row>
      <xdr:rowOff>96263</xdr:rowOff>
    </xdr:from>
    <xdr:to>
      <xdr:col>1</xdr:col>
      <xdr:colOff>1472237</xdr:colOff>
      <xdr:row>36</xdr:row>
      <xdr:rowOff>1009943</xdr:rowOff>
    </xdr:to>
    <xdr:pic>
      <xdr:nvPicPr>
        <xdr:cNvPr id="20" name="Grafika 18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PicPr/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1158478" y="26593180"/>
          <a:ext cx="839539" cy="91368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1</xdr:col>
      <xdr:colOff>602828</xdr:colOff>
      <xdr:row>37</xdr:row>
      <xdr:rowOff>103812</xdr:rowOff>
    </xdr:from>
    <xdr:to>
      <xdr:col>1</xdr:col>
      <xdr:colOff>1458567</xdr:colOff>
      <xdr:row>37</xdr:row>
      <xdr:rowOff>1074732</xdr:rowOff>
    </xdr:to>
    <xdr:pic>
      <xdr:nvPicPr>
        <xdr:cNvPr id="21" name="Grafika 19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PicPr/>
      </xdr:nvPicPr>
      <xdr:blipFill>
        <a:blip xmlns:r="http://schemas.openxmlformats.org/officeDocument/2006/relationships" r:embed="rId14"/>
        <a:stretch>
          <a:fillRect/>
        </a:stretch>
      </xdr:blipFill>
      <xdr:spPr>
        <a:xfrm>
          <a:off x="1128608" y="28094249"/>
          <a:ext cx="855739" cy="97092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1</xdr:col>
      <xdr:colOff>587361</xdr:colOff>
      <xdr:row>38</xdr:row>
      <xdr:rowOff>125353</xdr:rowOff>
    </xdr:from>
    <xdr:to>
      <xdr:col>1</xdr:col>
      <xdr:colOff>1424020</xdr:colOff>
      <xdr:row>38</xdr:row>
      <xdr:rowOff>1104272</xdr:rowOff>
    </xdr:to>
    <xdr:pic>
      <xdr:nvPicPr>
        <xdr:cNvPr id="22" name="Grafika 20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PicPr/>
      </xdr:nvPicPr>
      <xdr:blipFill>
        <a:blip xmlns:r="http://schemas.openxmlformats.org/officeDocument/2006/relationships" r:embed="rId15"/>
        <a:stretch>
          <a:fillRect/>
        </a:stretch>
      </xdr:blipFill>
      <xdr:spPr>
        <a:xfrm>
          <a:off x="1113141" y="29373090"/>
          <a:ext cx="836659" cy="978919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1</xdr:col>
      <xdr:colOff>615945</xdr:colOff>
      <xdr:row>39</xdr:row>
      <xdr:rowOff>56019</xdr:rowOff>
    </xdr:from>
    <xdr:to>
      <xdr:col>1</xdr:col>
      <xdr:colOff>1529955</xdr:colOff>
      <xdr:row>39</xdr:row>
      <xdr:rowOff>1036299</xdr:rowOff>
    </xdr:to>
    <xdr:pic>
      <xdr:nvPicPr>
        <xdr:cNvPr id="23" name="Grafika 21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PicPr/>
      </xdr:nvPicPr>
      <xdr:blipFill>
        <a:blip xmlns:r="http://schemas.openxmlformats.org/officeDocument/2006/relationships" r:embed="rId16"/>
        <a:stretch>
          <a:fillRect/>
        </a:stretch>
      </xdr:blipFill>
      <xdr:spPr>
        <a:xfrm>
          <a:off x="1141725" y="30568677"/>
          <a:ext cx="914010" cy="98028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1</xdr:col>
      <xdr:colOff>326363</xdr:colOff>
      <xdr:row>40</xdr:row>
      <xdr:rowOff>68035</xdr:rowOff>
    </xdr:from>
    <xdr:to>
      <xdr:col>1</xdr:col>
      <xdr:colOff>1726733</xdr:colOff>
      <xdr:row>40</xdr:row>
      <xdr:rowOff>1069555</xdr:rowOff>
    </xdr:to>
    <xdr:pic>
      <xdr:nvPicPr>
        <xdr:cNvPr id="24" name="Grafika 22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/>
      </xdr:nvPicPr>
      <xdr:blipFill>
        <a:blip xmlns:r="http://schemas.openxmlformats.org/officeDocument/2006/relationships" r:embed="rId17"/>
        <a:stretch>
          <a:fillRect/>
        </a:stretch>
      </xdr:blipFill>
      <xdr:spPr>
        <a:xfrm>
          <a:off x="852143" y="31837992"/>
          <a:ext cx="1400370" cy="100152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1</xdr:col>
      <xdr:colOff>561871</xdr:colOff>
      <xdr:row>41</xdr:row>
      <xdr:rowOff>108025</xdr:rowOff>
    </xdr:from>
    <xdr:to>
      <xdr:col>1</xdr:col>
      <xdr:colOff>1328330</xdr:colOff>
      <xdr:row>41</xdr:row>
      <xdr:rowOff>873893</xdr:rowOff>
    </xdr:to>
    <xdr:pic>
      <xdr:nvPicPr>
        <xdr:cNvPr id="25" name="Grafika 23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PicPr/>
      </xdr:nvPicPr>
      <xdr:blipFill>
        <a:blip xmlns:r="http://schemas.openxmlformats.org/officeDocument/2006/relationships" r:embed="rId18"/>
        <a:stretch>
          <a:fillRect/>
        </a:stretch>
      </xdr:blipFill>
      <xdr:spPr>
        <a:xfrm>
          <a:off x="1087651" y="33135282"/>
          <a:ext cx="766459" cy="765868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1</xdr:col>
      <xdr:colOff>566373</xdr:colOff>
      <xdr:row>42</xdr:row>
      <xdr:rowOff>128878</xdr:rowOff>
    </xdr:from>
    <xdr:to>
      <xdr:col>1</xdr:col>
      <xdr:colOff>1286733</xdr:colOff>
      <xdr:row>42</xdr:row>
      <xdr:rowOff>1119676</xdr:rowOff>
    </xdr:to>
    <xdr:pic>
      <xdr:nvPicPr>
        <xdr:cNvPr id="26" name="Grafika 24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PicPr/>
      </xdr:nvPicPr>
      <xdr:blipFill>
        <a:blip xmlns:r="http://schemas.openxmlformats.org/officeDocument/2006/relationships" r:embed="rId19"/>
        <a:stretch>
          <a:fillRect/>
        </a:stretch>
      </xdr:blipFill>
      <xdr:spPr>
        <a:xfrm>
          <a:off x="1092153" y="34421055"/>
          <a:ext cx="720360" cy="990798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1</xdr:col>
      <xdr:colOff>369997</xdr:colOff>
      <xdr:row>43</xdr:row>
      <xdr:rowOff>141287</xdr:rowOff>
    </xdr:from>
    <xdr:to>
      <xdr:col>1</xdr:col>
      <xdr:colOff>1432560</xdr:colOff>
      <xdr:row>43</xdr:row>
      <xdr:rowOff>918997</xdr:rowOff>
    </xdr:to>
    <xdr:pic>
      <xdr:nvPicPr>
        <xdr:cNvPr id="27" name="Grafika 25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PicPr/>
      </xdr:nvPicPr>
      <xdr:blipFill>
        <a:blip xmlns:r="http://schemas.openxmlformats.org/officeDocument/2006/relationships" r:embed="rId20"/>
        <a:stretch>
          <a:fillRect/>
        </a:stretch>
      </xdr:blipFill>
      <xdr:spPr>
        <a:xfrm>
          <a:off x="894930" y="35709754"/>
          <a:ext cx="1062563" cy="77771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733360</xdr:colOff>
      <xdr:row>44</xdr:row>
      <xdr:rowOff>34636</xdr:rowOff>
    </xdr:from>
    <xdr:to>
      <xdr:col>1</xdr:col>
      <xdr:colOff>1364674</xdr:colOff>
      <xdr:row>45</xdr:row>
      <xdr:rowOff>554181</xdr:rowOff>
    </xdr:to>
    <xdr:pic>
      <xdr:nvPicPr>
        <xdr:cNvPr id="30" name="Obraz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8883" y="36879068"/>
          <a:ext cx="631314" cy="1359477"/>
        </a:xfrm>
        <a:prstGeom prst="rect">
          <a:avLst/>
        </a:prstGeom>
      </xdr:spPr>
    </xdr:pic>
    <xdr:clientData/>
  </xdr:twoCellAnchor>
  <xdr:twoCellAnchor editAs="oneCell">
    <xdr:from>
      <xdr:col>1</xdr:col>
      <xdr:colOff>410095</xdr:colOff>
      <xdr:row>46</xdr:row>
      <xdr:rowOff>84858</xdr:rowOff>
    </xdr:from>
    <xdr:to>
      <xdr:col>1</xdr:col>
      <xdr:colOff>1599910</xdr:colOff>
      <xdr:row>46</xdr:row>
      <xdr:rowOff>1461654</xdr:rowOff>
    </xdr:to>
    <xdr:pic>
      <xdr:nvPicPr>
        <xdr:cNvPr id="31" name="Obraz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935875" y="38573478"/>
          <a:ext cx="1189815" cy="1376796"/>
        </a:xfrm>
        <a:prstGeom prst="rect">
          <a:avLst/>
        </a:prstGeom>
      </xdr:spPr>
    </xdr:pic>
    <xdr:clientData/>
  </xdr:twoCellAnchor>
  <xdr:twoCellAnchor editAs="oneCell">
    <xdr:from>
      <xdr:col>1</xdr:col>
      <xdr:colOff>431569</xdr:colOff>
      <xdr:row>21</xdr:row>
      <xdr:rowOff>83126</xdr:rowOff>
    </xdr:from>
    <xdr:to>
      <xdr:col>1</xdr:col>
      <xdr:colOff>1263396</xdr:colOff>
      <xdr:row>21</xdr:row>
      <xdr:rowOff>914953</xdr:rowOff>
    </xdr:to>
    <xdr:pic>
      <xdr:nvPicPr>
        <xdr:cNvPr id="32" name="Obraz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7349" y="10149146"/>
          <a:ext cx="831827" cy="831827"/>
        </a:xfrm>
        <a:prstGeom prst="rect">
          <a:avLst/>
        </a:prstGeom>
      </xdr:spPr>
    </xdr:pic>
    <xdr:clientData/>
  </xdr:twoCellAnchor>
  <xdr:twoCellAnchor editAs="oneCell">
    <xdr:from>
      <xdr:col>1</xdr:col>
      <xdr:colOff>339436</xdr:colOff>
      <xdr:row>20</xdr:row>
      <xdr:rowOff>58537</xdr:rowOff>
    </xdr:from>
    <xdr:to>
      <xdr:col>1</xdr:col>
      <xdr:colOff>1239436</xdr:colOff>
      <xdr:row>20</xdr:row>
      <xdr:rowOff>964112</xdr:rowOff>
    </xdr:to>
    <xdr:pic>
      <xdr:nvPicPr>
        <xdr:cNvPr id="33" name="Obraz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5216" y="8966317"/>
          <a:ext cx="900000" cy="905575"/>
        </a:xfrm>
        <a:prstGeom prst="rect">
          <a:avLst/>
        </a:prstGeom>
      </xdr:spPr>
    </xdr:pic>
    <xdr:clientData/>
  </xdr:twoCellAnchor>
  <xdr:twoCellAnchor editAs="oneCell">
    <xdr:from>
      <xdr:col>1</xdr:col>
      <xdr:colOff>519546</xdr:colOff>
      <xdr:row>22</xdr:row>
      <xdr:rowOff>22860</xdr:rowOff>
    </xdr:from>
    <xdr:to>
      <xdr:col>1</xdr:col>
      <xdr:colOff>1345345</xdr:colOff>
      <xdr:row>22</xdr:row>
      <xdr:rowOff>1131729</xdr:rowOff>
    </xdr:to>
    <xdr:pic>
      <xdr:nvPicPr>
        <xdr:cNvPr id="34" name="Obraz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5326" y="11353800"/>
          <a:ext cx="825799" cy="1108869"/>
        </a:xfrm>
        <a:prstGeom prst="rect">
          <a:avLst/>
        </a:prstGeom>
      </xdr:spPr>
    </xdr:pic>
    <xdr:clientData/>
  </xdr:twoCellAnchor>
  <xdr:twoCellAnchor editAs="absolute">
    <xdr:from>
      <xdr:col>1</xdr:col>
      <xdr:colOff>549332</xdr:colOff>
      <xdr:row>23</xdr:row>
      <xdr:rowOff>294755</xdr:rowOff>
    </xdr:from>
    <xdr:to>
      <xdr:col>1</xdr:col>
      <xdr:colOff>1545127</xdr:colOff>
      <xdr:row>26</xdr:row>
      <xdr:rowOff>10291</xdr:rowOff>
    </xdr:to>
    <xdr:pic>
      <xdr:nvPicPr>
        <xdr:cNvPr id="36" name="Grafika 7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PicPr/>
      </xdr:nvPicPr>
      <xdr:blipFill>
        <a:blip xmlns:r="http://schemas.openxmlformats.org/officeDocument/2006/relationships" r:embed="rId26"/>
        <a:stretch>
          <a:fillRect/>
        </a:stretch>
      </xdr:blipFill>
      <xdr:spPr>
        <a:xfrm>
          <a:off x="1075112" y="14048855"/>
          <a:ext cx="995795" cy="70831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464820</xdr:colOff>
      <xdr:row>19</xdr:row>
      <xdr:rowOff>91440</xdr:rowOff>
    </xdr:from>
    <xdr:to>
      <xdr:col>1</xdr:col>
      <xdr:colOff>1154626</xdr:colOff>
      <xdr:row>19</xdr:row>
      <xdr:rowOff>955440</xdr:rowOff>
    </xdr:to>
    <xdr:pic>
      <xdr:nvPicPr>
        <xdr:cNvPr id="37" name="Obraz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0600" y="7840980"/>
          <a:ext cx="689806" cy="864000"/>
        </a:xfrm>
        <a:prstGeom prst="rect">
          <a:avLst/>
        </a:prstGeom>
      </xdr:spPr>
    </xdr:pic>
    <xdr:clientData/>
  </xdr:twoCellAnchor>
  <xdr:twoCellAnchor editAs="oneCell">
    <xdr:from>
      <xdr:col>1</xdr:col>
      <xdr:colOff>571500</xdr:colOff>
      <xdr:row>47</xdr:row>
      <xdr:rowOff>190500</xdr:rowOff>
    </xdr:from>
    <xdr:to>
      <xdr:col>1</xdr:col>
      <xdr:colOff>1539240</xdr:colOff>
      <xdr:row>47</xdr:row>
      <xdr:rowOff>1013460</xdr:rowOff>
    </xdr:to>
    <xdr:pic>
      <xdr:nvPicPr>
        <xdr:cNvPr id="38" name="Obraz 37" descr="L:\Dział Handlowy\BRYŁY 2013\RYSUNKI\PLUS_rysunki do ofert\P4-128.jpg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PicPr/>
      </xdr:nvPicPr>
      <xdr:blipFill rotWithShape="1">
        <a:blip xmlns:r="http://schemas.openxmlformats.org/officeDocument/2006/relationships" r:embed="rId28" cstate="print"/>
        <a:srcRect l="37357" t="30535" r="35074" b="21860"/>
        <a:stretch/>
      </xdr:blipFill>
      <xdr:spPr bwMode="auto">
        <a:xfrm>
          <a:off x="1097280" y="40591740"/>
          <a:ext cx="967740" cy="82296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</xdr:col>
      <xdr:colOff>297180</xdr:colOff>
      <xdr:row>18</xdr:row>
      <xdr:rowOff>129540</xdr:rowOff>
    </xdr:from>
    <xdr:to>
      <xdr:col>1</xdr:col>
      <xdr:colOff>1203960</xdr:colOff>
      <xdr:row>18</xdr:row>
      <xdr:rowOff>876300</xdr:rowOff>
    </xdr:to>
    <xdr:pic>
      <xdr:nvPicPr>
        <xdr:cNvPr id="39" name="Obraz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2960" y="7879080"/>
          <a:ext cx="906780" cy="7467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56340</xdr:colOff>
      <xdr:row>8</xdr:row>
      <xdr:rowOff>510150</xdr:rowOff>
    </xdr:from>
    <xdr:to>
      <xdr:col>1</xdr:col>
      <xdr:colOff>979740</xdr:colOff>
      <xdr:row>9</xdr:row>
      <xdr:rowOff>408075</xdr:rowOff>
    </xdr:to>
    <xdr:pic>
      <xdr:nvPicPr>
        <xdr:cNvPr id="27" name="Grafika 27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6890" y="2739000"/>
          <a:ext cx="923400" cy="47895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2</xdr:col>
      <xdr:colOff>216140</xdr:colOff>
      <xdr:row>7</xdr:row>
      <xdr:rowOff>49999</xdr:rowOff>
    </xdr:from>
    <xdr:to>
      <xdr:col>3</xdr:col>
      <xdr:colOff>192380</xdr:colOff>
      <xdr:row>7</xdr:row>
      <xdr:rowOff>464903</xdr:rowOff>
    </xdr:to>
    <xdr:pic>
      <xdr:nvPicPr>
        <xdr:cNvPr id="28" name="Grafika 28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816340" y="1802599"/>
          <a:ext cx="747765" cy="414904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2</xdr:col>
      <xdr:colOff>180455</xdr:colOff>
      <xdr:row>8</xdr:row>
      <xdr:rowOff>79134</xdr:rowOff>
    </xdr:from>
    <xdr:to>
      <xdr:col>3</xdr:col>
      <xdr:colOff>4415</xdr:colOff>
      <xdr:row>8</xdr:row>
      <xdr:rowOff>530740</xdr:rowOff>
    </xdr:to>
    <xdr:pic>
      <xdr:nvPicPr>
        <xdr:cNvPr id="29" name="Grafika 29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PicPr/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780655" y="2307984"/>
          <a:ext cx="595485" cy="451606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2</xdr:col>
      <xdr:colOff>230557</xdr:colOff>
      <xdr:row>9</xdr:row>
      <xdr:rowOff>116058</xdr:rowOff>
    </xdr:from>
    <xdr:to>
      <xdr:col>3</xdr:col>
      <xdr:colOff>168637</xdr:colOff>
      <xdr:row>9</xdr:row>
      <xdr:rowOff>576752</xdr:rowOff>
    </xdr:to>
    <xdr:pic>
      <xdr:nvPicPr>
        <xdr:cNvPr id="30" name="Grafika 30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PicPr/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830757" y="2925933"/>
          <a:ext cx="709605" cy="460694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2</xdr:col>
      <xdr:colOff>293955</xdr:colOff>
      <xdr:row>10</xdr:row>
      <xdr:rowOff>40216</xdr:rowOff>
    </xdr:from>
    <xdr:to>
      <xdr:col>3</xdr:col>
      <xdr:colOff>117915</xdr:colOff>
      <xdr:row>10</xdr:row>
      <xdr:rowOff>537961</xdr:rowOff>
    </xdr:to>
    <xdr:pic>
      <xdr:nvPicPr>
        <xdr:cNvPr id="31" name="Grafika 31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PicPr/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894155" y="3440641"/>
          <a:ext cx="595485" cy="49774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2</xdr:col>
      <xdr:colOff>187915</xdr:colOff>
      <xdr:row>11</xdr:row>
      <xdr:rowOff>14663</xdr:rowOff>
    </xdr:from>
    <xdr:to>
      <xdr:col>3</xdr:col>
      <xdr:colOff>125995</xdr:colOff>
      <xdr:row>11</xdr:row>
      <xdr:rowOff>521496</xdr:rowOff>
    </xdr:to>
    <xdr:pic>
      <xdr:nvPicPr>
        <xdr:cNvPr id="32" name="Grafika 32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PicPr/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788115" y="3996113"/>
          <a:ext cx="709605" cy="506833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2</xdr:col>
      <xdr:colOff>262050</xdr:colOff>
      <xdr:row>12</xdr:row>
      <xdr:rowOff>50331</xdr:rowOff>
    </xdr:from>
    <xdr:to>
      <xdr:col>3</xdr:col>
      <xdr:colOff>161970</xdr:colOff>
      <xdr:row>12</xdr:row>
      <xdr:rowOff>548076</xdr:rowOff>
    </xdr:to>
    <xdr:pic>
      <xdr:nvPicPr>
        <xdr:cNvPr id="33" name="Grafika 33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PicPr/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862250" y="4631856"/>
          <a:ext cx="671445" cy="49774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2</xdr:col>
      <xdr:colOff>308259</xdr:colOff>
      <xdr:row>13</xdr:row>
      <xdr:rowOff>54707</xdr:rowOff>
    </xdr:from>
    <xdr:to>
      <xdr:col>2</xdr:col>
      <xdr:colOff>675504</xdr:colOff>
      <xdr:row>13</xdr:row>
      <xdr:rowOff>451085</xdr:rowOff>
    </xdr:to>
    <xdr:pic>
      <xdr:nvPicPr>
        <xdr:cNvPr id="34" name="Grafika 34">
          <a:extLst>
            <a:ext uri="{FF2B5EF4-FFF2-40B4-BE49-F238E27FC236}">
              <a16:creationId xmlns:a16="http://schemas.microsoft.com/office/drawing/2014/main" id="{00000000-0008-0000-0100-000022000000}"/>
            </a:ext>
          </a:extLst>
        </xdr:cNvPr>
        <xdr:cNvPicPr/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1908459" y="5217257"/>
          <a:ext cx="367245" cy="396378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1</xdr:col>
      <xdr:colOff>127785</xdr:colOff>
      <xdr:row>23</xdr:row>
      <xdr:rowOff>347291</xdr:rowOff>
    </xdr:from>
    <xdr:to>
      <xdr:col>1</xdr:col>
      <xdr:colOff>870786</xdr:colOff>
      <xdr:row>24</xdr:row>
      <xdr:rowOff>61814</xdr:rowOff>
    </xdr:to>
    <xdr:pic>
      <xdr:nvPicPr>
        <xdr:cNvPr id="35" name="Grafika 27">
          <a:extLst>
            <a:ext uri="{FF2B5EF4-FFF2-40B4-BE49-F238E27FC236}">
              <a16:creationId xmlns:a16="http://schemas.microsoft.com/office/drawing/2014/main" id="{00000000-0008-0000-0100-000023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6905" y="8119691"/>
          <a:ext cx="743001" cy="308883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1</xdr:col>
      <xdr:colOff>43815</xdr:colOff>
      <xdr:row>25</xdr:row>
      <xdr:rowOff>386046</xdr:rowOff>
    </xdr:from>
    <xdr:to>
      <xdr:col>1</xdr:col>
      <xdr:colOff>1034415</xdr:colOff>
      <xdr:row>26</xdr:row>
      <xdr:rowOff>184420</xdr:rowOff>
    </xdr:to>
    <xdr:pic>
      <xdr:nvPicPr>
        <xdr:cNvPr id="36" name="Grafika 35">
          <a:extLst>
            <a:ext uri="{FF2B5EF4-FFF2-40B4-BE49-F238E27FC236}">
              <a16:creationId xmlns:a16="http://schemas.microsoft.com/office/drawing/2014/main" id="{00000000-0008-0000-0100-000024000000}"/>
            </a:ext>
          </a:extLst>
        </xdr:cNvPr>
        <xdr:cNvPicPr/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622935" y="9232866"/>
          <a:ext cx="1000125" cy="385114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2</xdr:col>
      <xdr:colOff>183996</xdr:colOff>
      <xdr:row>23</xdr:row>
      <xdr:rowOff>147653</xdr:rowOff>
    </xdr:from>
    <xdr:to>
      <xdr:col>3</xdr:col>
      <xdr:colOff>274356</xdr:colOff>
      <xdr:row>23</xdr:row>
      <xdr:rowOff>530628</xdr:rowOff>
    </xdr:to>
    <xdr:pic>
      <xdr:nvPicPr>
        <xdr:cNvPr id="37" name="Grafika 36">
          <a:extLst>
            <a:ext uri="{FF2B5EF4-FFF2-40B4-BE49-F238E27FC236}">
              <a16:creationId xmlns:a16="http://schemas.microsoft.com/office/drawing/2014/main" id="{00000000-0008-0000-0100-000025000000}"/>
            </a:ext>
          </a:extLst>
        </xdr:cNvPr>
        <xdr:cNvPicPr/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1784196" y="7843853"/>
          <a:ext cx="861885" cy="3829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2</xdr:col>
      <xdr:colOff>329213</xdr:colOff>
      <xdr:row>24</xdr:row>
      <xdr:rowOff>91749</xdr:rowOff>
    </xdr:from>
    <xdr:to>
      <xdr:col>3</xdr:col>
      <xdr:colOff>115373</xdr:colOff>
      <xdr:row>24</xdr:row>
      <xdr:rowOff>449294</xdr:rowOff>
    </xdr:to>
    <xdr:pic>
      <xdr:nvPicPr>
        <xdr:cNvPr id="38" name="Grafika 37">
          <a:extLst>
            <a:ext uri="{FF2B5EF4-FFF2-40B4-BE49-F238E27FC236}">
              <a16:creationId xmlns:a16="http://schemas.microsoft.com/office/drawing/2014/main" id="{00000000-0008-0000-0100-000026000000}"/>
            </a:ext>
          </a:extLst>
        </xdr:cNvPr>
        <xdr:cNvPicPr/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1929413" y="8388024"/>
          <a:ext cx="557685" cy="35754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2</xdr:col>
      <xdr:colOff>218632</xdr:colOff>
      <xdr:row>25</xdr:row>
      <xdr:rowOff>91929</xdr:rowOff>
    </xdr:from>
    <xdr:to>
      <xdr:col>3</xdr:col>
      <xdr:colOff>308992</xdr:colOff>
      <xdr:row>25</xdr:row>
      <xdr:rowOff>576129</xdr:rowOff>
    </xdr:to>
    <xdr:pic>
      <xdr:nvPicPr>
        <xdr:cNvPr id="39" name="Grafika 38">
          <a:extLst>
            <a:ext uri="{FF2B5EF4-FFF2-40B4-BE49-F238E27FC236}">
              <a16:creationId xmlns:a16="http://schemas.microsoft.com/office/drawing/2014/main" id="{00000000-0008-0000-0100-000027000000}"/>
            </a:ext>
          </a:extLst>
        </xdr:cNvPr>
        <xdr:cNvPicPr/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1818832" y="8864454"/>
          <a:ext cx="861885" cy="4842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2</xdr:col>
      <xdr:colOff>330955</xdr:colOff>
      <xdr:row>26</xdr:row>
      <xdr:rowOff>73440</xdr:rowOff>
    </xdr:from>
    <xdr:to>
      <xdr:col>3</xdr:col>
      <xdr:colOff>78955</xdr:colOff>
      <xdr:row>26</xdr:row>
      <xdr:rowOff>461542</xdr:rowOff>
    </xdr:to>
    <xdr:pic>
      <xdr:nvPicPr>
        <xdr:cNvPr id="40" name="Grafika 39">
          <a:extLst>
            <a:ext uri="{FF2B5EF4-FFF2-40B4-BE49-F238E27FC236}">
              <a16:creationId xmlns:a16="http://schemas.microsoft.com/office/drawing/2014/main" id="{00000000-0008-0000-0100-000028000000}"/>
            </a:ext>
          </a:extLst>
        </xdr:cNvPr>
        <xdr:cNvPicPr/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1931155" y="9426990"/>
          <a:ext cx="519525" cy="388102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2</xdr:col>
      <xdr:colOff>327060</xdr:colOff>
      <xdr:row>27</xdr:row>
      <xdr:rowOff>58353</xdr:rowOff>
    </xdr:from>
    <xdr:to>
      <xdr:col>3</xdr:col>
      <xdr:colOff>189180</xdr:colOff>
      <xdr:row>27</xdr:row>
      <xdr:rowOff>667938</xdr:rowOff>
    </xdr:to>
    <xdr:pic>
      <xdr:nvPicPr>
        <xdr:cNvPr id="41" name="Grafika 40">
          <a:extLst>
            <a:ext uri="{FF2B5EF4-FFF2-40B4-BE49-F238E27FC236}">
              <a16:creationId xmlns:a16="http://schemas.microsoft.com/office/drawing/2014/main" id="{00000000-0008-0000-0100-000029000000}"/>
            </a:ext>
          </a:extLst>
        </xdr:cNvPr>
        <xdr:cNvPicPr/>
      </xdr:nvPicPr>
      <xdr:blipFill>
        <a:blip xmlns:r="http://schemas.openxmlformats.org/officeDocument/2006/relationships" r:embed="rId14"/>
        <a:stretch>
          <a:fillRect/>
        </a:stretch>
      </xdr:blipFill>
      <xdr:spPr>
        <a:xfrm>
          <a:off x="1972980" y="9971973"/>
          <a:ext cx="654600" cy="60958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2</xdr:col>
      <xdr:colOff>426555</xdr:colOff>
      <xdr:row>28</xdr:row>
      <xdr:rowOff>28501</xdr:rowOff>
    </xdr:from>
    <xdr:to>
      <xdr:col>3</xdr:col>
      <xdr:colOff>41325</xdr:colOff>
      <xdr:row>28</xdr:row>
      <xdr:rowOff>431449</xdr:rowOff>
    </xdr:to>
    <xdr:pic>
      <xdr:nvPicPr>
        <xdr:cNvPr id="42" name="Grafika 34">
          <a:extLst>
            <a:ext uri="{FF2B5EF4-FFF2-40B4-BE49-F238E27FC236}">
              <a16:creationId xmlns:a16="http://schemas.microsoft.com/office/drawing/2014/main" id="{00000000-0008-0000-0100-00002A000000}"/>
            </a:ext>
          </a:extLst>
        </xdr:cNvPr>
        <xdr:cNvPicPr/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2026755" y="10572676"/>
          <a:ext cx="386295" cy="402948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1</xdr:col>
      <xdr:colOff>400530</xdr:colOff>
      <xdr:row>40</xdr:row>
      <xdr:rowOff>12504</xdr:rowOff>
    </xdr:from>
    <xdr:to>
      <xdr:col>2</xdr:col>
      <xdr:colOff>654405</xdr:colOff>
      <xdr:row>41</xdr:row>
      <xdr:rowOff>323625</xdr:rowOff>
    </xdr:to>
    <xdr:pic>
      <xdr:nvPicPr>
        <xdr:cNvPr id="43" name="Grafika 41">
          <a:extLst>
            <a:ext uri="{FF2B5EF4-FFF2-40B4-BE49-F238E27FC236}">
              <a16:creationId xmlns:a16="http://schemas.microsoft.com/office/drawing/2014/main" id="{00000000-0008-0000-0100-00002B000000}"/>
            </a:ext>
          </a:extLst>
        </xdr:cNvPr>
        <xdr:cNvPicPr/>
      </xdr:nvPicPr>
      <xdr:blipFill>
        <a:blip xmlns:r="http://schemas.openxmlformats.org/officeDocument/2006/relationships" r:embed="rId15"/>
        <a:stretch>
          <a:fillRect/>
        </a:stretch>
      </xdr:blipFill>
      <xdr:spPr>
        <a:xfrm>
          <a:off x="962505" y="14317149"/>
          <a:ext cx="1292100" cy="798801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O57"/>
  <sheetViews>
    <sheetView tabSelected="1" zoomScale="90" zoomScaleNormal="90" zoomScalePageLayoutView="110" workbookViewId="0">
      <selection activeCell="A2" sqref="A2:I2"/>
    </sheetView>
  </sheetViews>
  <sheetFormatPr defaultRowHeight="12.75" x14ac:dyDescent="0.2"/>
  <cols>
    <col min="1" max="1" width="7.7109375"/>
    <col min="2" max="2" width="30.42578125"/>
    <col min="3" max="3" width="9.28515625" customWidth="1"/>
    <col min="4" max="4" width="7.140625" customWidth="1"/>
    <col min="5" max="5" width="8.85546875" customWidth="1"/>
    <col min="6" max="6" width="7.7109375" customWidth="1"/>
    <col min="7" max="7" width="15" customWidth="1"/>
    <col min="8" max="8" width="16" customWidth="1"/>
    <col min="9" max="9" width="29" customWidth="1"/>
    <col min="10" max="10" width="16.85546875"/>
    <col min="11" max="13" width="8.85546875" hidden="1" customWidth="1"/>
    <col min="14" max="14" width="8.85546875" style="44" hidden="1" customWidth="1"/>
    <col min="15" max="15" width="8.85546875" hidden="1" customWidth="1"/>
    <col min="16" max="1024" width="11.5703125"/>
  </cols>
  <sheetData>
    <row r="2" spans="1:14" ht="27.75" customHeight="1" x14ac:dyDescent="0.2">
      <c r="A2" s="51" t="s">
        <v>111</v>
      </c>
      <c r="B2" s="51"/>
      <c r="C2" s="51"/>
      <c r="D2" s="51"/>
      <c r="E2" s="51"/>
      <c r="F2" s="51"/>
      <c r="G2" s="51"/>
      <c r="H2" s="51"/>
      <c r="I2" s="51"/>
    </row>
    <row r="3" spans="1:14" x14ac:dyDescent="0.2">
      <c r="A3" s="1"/>
    </row>
    <row r="4" spans="1:14" ht="13.35" customHeight="1" x14ac:dyDescent="0.2">
      <c r="A4" s="52" t="s">
        <v>0</v>
      </c>
      <c r="B4" s="52"/>
      <c r="C4" s="52"/>
      <c r="D4" s="52"/>
      <c r="E4" s="52"/>
      <c r="F4" s="52"/>
      <c r="G4" s="52"/>
      <c r="H4" s="52"/>
      <c r="I4" s="52"/>
    </row>
    <row r="6" spans="1:14" ht="12.95" customHeight="1" x14ac:dyDescent="0.2">
      <c r="A6" s="53" t="s">
        <v>1</v>
      </c>
      <c r="B6" s="53" t="s">
        <v>2</v>
      </c>
      <c r="C6" s="53" t="s">
        <v>3</v>
      </c>
      <c r="D6" s="53"/>
      <c r="E6" s="53"/>
      <c r="F6" s="54" t="s">
        <v>4</v>
      </c>
      <c r="G6" s="55" t="s">
        <v>22</v>
      </c>
      <c r="H6" s="55" t="s">
        <v>107</v>
      </c>
      <c r="I6" s="57" t="s">
        <v>5</v>
      </c>
    </row>
    <row r="7" spans="1:14" ht="33.75" customHeight="1" x14ac:dyDescent="0.2">
      <c r="A7" s="53"/>
      <c r="B7" s="53"/>
      <c r="C7" s="10" t="s">
        <v>6</v>
      </c>
      <c r="D7" s="10" t="s">
        <v>7</v>
      </c>
      <c r="E7" s="10" t="s">
        <v>8</v>
      </c>
      <c r="F7" s="54"/>
      <c r="G7" s="56"/>
      <c r="H7" s="56"/>
      <c r="I7" s="58"/>
    </row>
    <row r="8" spans="1:14" ht="25.35" customHeight="1" x14ac:dyDescent="0.2">
      <c r="A8" s="8">
        <v>1</v>
      </c>
      <c r="B8" s="47" t="s">
        <v>20</v>
      </c>
      <c r="C8" s="8">
        <v>160</v>
      </c>
      <c r="D8" s="8">
        <v>80</v>
      </c>
      <c r="E8" s="8" t="s">
        <v>19</v>
      </c>
      <c r="F8" s="8">
        <v>25</v>
      </c>
      <c r="G8" s="11">
        <v>698</v>
      </c>
      <c r="H8" s="11">
        <f>G8*1.23</f>
        <v>858.54</v>
      </c>
      <c r="I8" s="25" t="s">
        <v>96</v>
      </c>
      <c r="K8" s="36">
        <v>935</v>
      </c>
      <c r="L8">
        <f>K8*0.55</f>
        <v>514.25</v>
      </c>
      <c r="M8">
        <f>L8*1.27</f>
        <v>653.09749999999997</v>
      </c>
      <c r="N8" s="44">
        <f>G8*1.07</f>
        <v>746.86</v>
      </c>
    </row>
    <row r="9" spans="1:14" ht="25.35" customHeight="1" x14ac:dyDescent="0.2">
      <c r="A9" s="8">
        <v>2</v>
      </c>
      <c r="B9" s="47"/>
      <c r="C9" s="19">
        <v>140</v>
      </c>
      <c r="D9" s="19">
        <v>80</v>
      </c>
      <c r="E9" s="8" t="s">
        <v>19</v>
      </c>
      <c r="F9" s="19">
        <v>35</v>
      </c>
      <c r="G9" s="20">
        <v>674</v>
      </c>
      <c r="H9" s="42">
        <f t="shared" ref="H9:H48" si="0">G9*1.23</f>
        <v>829.02</v>
      </c>
      <c r="I9" s="25" t="s">
        <v>97</v>
      </c>
      <c r="K9" s="37">
        <v>903</v>
      </c>
      <c r="L9" s="23">
        <f t="shared" ref="L9:L36" si="1">K9*0.55</f>
        <v>496.65000000000003</v>
      </c>
      <c r="M9" s="23">
        <f t="shared" ref="M9:M26" si="2">L9*1.27</f>
        <v>630.74550000000011</v>
      </c>
      <c r="N9" s="44">
        <f t="shared" ref="N9:N48" si="3">G9*1.07</f>
        <v>721.18000000000006</v>
      </c>
    </row>
    <row r="10" spans="1:14" ht="26.1" customHeight="1" x14ac:dyDescent="0.2">
      <c r="A10" s="8">
        <v>3</v>
      </c>
      <c r="B10" s="47"/>
      <c r="C10" s="8">
        <v>120</v>
      </c>
      <c r="D10" s="8">
        <v>80</v>
      </c>
      <c r="E10" s="8" t="s">
        <v>19</v>
      </c>
      <c r="F10" s="8">
        <v>15</v>
      </c>
      <c r="G10" s="11">
        <v>510</v>
      </c>
      <c r="H10" s="42">
        <f t="shared" si="0"/>
        <v>627.29999999999995</v>
      </c>
      <c r="I10" s="25" t="s">
        <v>98</v>
      </c>
      <c r="K10" s="36">
        <v>869</v>
      </c>
      <c r="L10" s="23">
        <f t="shared" si="1"/>
        <v>477.95000000000005</v>
      </c>
      <c r="M10" s="23">
        <f t="shared" si="2"/>
        <v>606.99650000000008</v>
      </c>
      <c r="N10" s="44">
        <f t="shared" si="3"/>
        <v>545.70000000000005</v>
      </c>
    </row>
    <row r="11" spans="1:14" ht="25.35" customHeight="1" x14ac:dyDescent="0.2">
      <c r="A11" s="8">
        <v>4</v>
      </c>
      <c r="B11" s="47"/>
      <c r="C11" s="8">
        <v>80</v>
      </c>
      <c r="D11" s="8">
        <v>80</v>
      </c>
      <c r="E11" s="8" t="s">
        <v>19</v>
      </c>
      <c r="F11" s="8">
        <v>5</v>
      </c>
      <c r="G11" s="11">
        <v>455</v>
      </c>
      <c r="H11" s="42">
        <f t="shared" si="0"/>
        <v>559.65</v>
      </c>
      <c r="I11" s="25" t="s">
        <v>99</v>
      </c>
      <c r="K11" s="36">
        <v>776</v>
      </c>
      <c r="L11" s="23">
        <f t="shared" si="1"/>
        <v>426.8</v>
      </c>
      <c r="M11" s="23">
        <f>L11*1.15</f>
        <v>490.82</v>
      </c>
      <c r="N11" s="44">
        <f t="shared" si="3"/>
        <v>486.85</v>
      </c>
    </row>
    <row r="12" spans="1:14" ht="25.35" customHeight="1" x14ac:dyDescent="0.2">
      <c r="A12" s="8">
        <v>5</v>
      </c>
      <c r="B12" s="47" t="s">
        <v>20</v>
      </c>
      <c r="C12" s="8">
        <v>160</v>
      </c>
      <c r="D12" s="8">
        <v>60</v>
      </c>
      <c r="E12" s="8" t="s">
        <v>19</v>
      </c>
      <c r="F12" s="8">
        <v>10</v>
      </c>
      <c r="G12" s="11">
        <v>518</v>
      </c>
      <c r="H12" s="42">
        <f t="shared" si="0"/>
        <v>637.14</v>
      </c>
      <c r="I12" s="25" t="s">
        <v>100</v>
      </c>
      <c r="K12" s="36">
        <v>883</v>
      </c>
      <c r="L12" s="23">
        <f t="shared" si="1"/>
        <v>485.65000000000003</v>
      </c>
      <c r="M12" s="23">
        <f t="shared" si="2"/>
        <v>616.77550000000008</v>
      </c>
      <c r="N12" s="44">
        <f t="shared" si="3"/>
        <v>554.26</v>
      </c>
    </row>
    <row r="13" spans="1:14" ht="26.85" customHeight="1" x14ac:dyDescent="0.2">
      <c r="A13" s="8">
        <v>6</v>
      </c>
      <c r="B13" s="47"/>
      <c r="C13" s="8">
        <v>140</v>
      </c>
      <c r="D13" s="8">
        <v>60</v>
      </c>
      <c r="E13" s="8" t="s">
        <v>19</v>
      </c>
      <c r="F13" s="8">
        <v>10</v>
      </c>
      <c r="G13" s="11">
        <v>503</v>
      </c>
      <c r="H13" s="42">
        <f t="shared" si="0"/>
        <v>618.68999999999994</v>
      </c>
      <c r="I13" s="25" t="s">
        <v>101</v>
      </c>
      <c r="K13" s="36">
        <v>855</v>
      </c>
      <c r="L13" s="23">
        <f t="shared" si="1"/>
        <v>470.25000000000006</v>
      </c>
      <c r="M13" s="23">
        <f t="shared" si="2"/>
        <v>597.21750000000009</v>
      </c>
      <c r="N13" s="44">
        <f t="shared" si="3"/>
        <v>538.21</v>
      </c>
    </row>
    <row r="14" spans="1:14" ht="26.85" customHeight="1" x14ac:dyDescent="0.2">
      <c r="A14" s="8">
        <v>7</v>
      </c>
      <c r="B14" s="47"/>
      <c r="C14" s="8">
        <v>120</v>
      </c>
      <c r="D14" s="8">
        <v>60</v>
      </c>
      <c r="E14" s="8" t="s">
        <v>19</v>
      </c>
      <c r="F14" s="8">
        <v>20</v>
      </c>
      <c r="G14" s="11">
        <v>485</v>
      </c>
      <c r="H14" s="42">
        <f t="shared" si="0"/>
        <v>596.54999999999995</v>
      </c>
      <c r="I14" s="25" t="s">
        <v>102</v>
      </c>
      <c r="K14" s="36">
        <v>827</v>
      </c>
      <c r="L14" s="23">
        <f t="shared" si="1"/>
        <v>454.85</v>
      </c>
      <c r="M14" s="23">
        <f t="shared" si="2"/>
        <v>577.65950000000009</v>
      </c>
      <c r="N14" s="44">
        <f t="shared" si="3"/>
        <v>518.95000000000005</v>
      </c>
    </row>
    <row r="15" spans="1:14" ht="26.1" customHeight="1" x14ac:dyDescent="0.2">
      <c r="A15" s="8">
        <v>8</v>
      </c>
      <c r="B15" s="47"/>
      <c r="C15" s="8">
        <v>80</v>
      </c>
      <c r="D15" s="8">
        <v>60</v>
      </c>
      <c r="E15" s="8" t="s">
        <v>19</v>
      </c>
      <c r="F15" s="8">
        <v>5</v>
      </c>
      <c r="G15" s="11">
        <v>435</v>
      </c>
      <c r="H15" s="42">
        <f t="shared" si="0"/>
        <v>535.04999999999995</v>
      </c>
      <c r="I15" s="25" t="s">
        <v>103</v>
      </c>
      <c r="K15" s="36">
        <v>741</v>
      </c>
      <c r="L15" s="23">
        <f t="shared" si="1"/>
        <v>407.55</v>
      </c>
      <c r="M15" s="23">
        <f>L15*1.15</f>
        <v>468.6825</v>
      </c>
      <c r="N15" s="44">
        <f t="shared" si="3"/>
        <v>465.45000000000005</v>
      </c>
    </row>
    <row r="16" spans="1:14" ht="97.7" customHeight="1" x14ac:dyDescent="0.2">
      <c r="A16" s="8">
        <v>9</v>
      </c>
      <c r="B16" s="3" t="s">
        <v>23</v>
      </c>
      <c r="C16" s="8" t="s">
        <v>9</v>
      </c>
      <c r="D16" s="8" t="s">
        <v>10</v>
      </c>
      <c r="E16" s="8" t="s">
        <v>19</v>
      </c>
      <c r="F16" s="8">
        <v>15</v>
      </c>
      <c r="G16" s="11">
        <v>743</v>
      </c>
      <c r="H16" s="42">
        <f t="shared" si="0"/>
        <v>913.89</v>
      </c>
      <c r="I16" s="24" t="s">
        <v>104</v>
      </c>
      <c r="K16" s="36">
        <v>1264</v>
      </c>
      <c r="L16" s="23">
        <f t="shared" si="1"/>
        <v>695.2</v>
      </c>
      <c r="M16" s="23">
        <f t="shared" si="2"/>
        <v>882.90400000000011</v>
      </c>
      <c r="N16" s="44">
        <f t="shared" si="3"/>
        <v>795.01</v>
      </c>
    </row>
    <row r="17" spans="1:14" ht="90" customHeight="1" x14ac:dyDescent="0.2">
      <c r="A17" s="8">
        <v>10</v>
      </c>
      <c r="B17" s="3" t="s">
        <v>23</v>
      </c>
      <c r="C17" s="8" t="s">
        <v>11</v>
      </c>
      <c r="D17" s="8" t="s">
        <v>12</v>
      </c>
      <c r="E17" s="8" t="s">
        <v>19</v>
      </c>
      <c r="F17" s="8">
        <v>15</v>
      </c>
      <c r="G17" s="11">
        <v>776</v>
      </c>
      <c r="H17" s="42">
        <f t="shared" si="0"/>
        <v>954.48</v>
      </c>
      <c r="I17" s="26" t="s">
        <v>105</v>
      </c>
      <c r="K17" s="36">
        <v>1320</v>
      </c>
      <c r="L17" s="23">
        <f t="shared" si="1"/>
        <v>726.00000000000011</v>
      </c>
      <c r="M17" s="23">
        <f t="shared" si="2"/>
        <v>922.02000000000021</v>
      </c>
      <c r="N17" s="44">
        <f t="shared" si="3"/>
        <v>830.32</v>
      </c>
    </row>
    <row r="18" spans="1:14" ht="91.5" customHeight="1" x14ac:dyDescent="0.2">
      <c r="A18" s="8">
        <v>11</v>
      </c>
      <c r="B18" s="3" t="s">
        <v>23</v>
      </c>
      <c r="C18" s="8" t="s">
        <v>11</v>
      </c>
      <c r="D18" s="8" t="s">
        <v>10</v>
      </c>
      <c r="E18" s="8" t="s">
        <v>19</v>
      </c>
      <c r="F18" s="8">
        <v>10</v>
      </c>
      <c r="G18" s="11">
        <v>743</v>
      </c>
      <c r="H18" s="42">
        <f t="shared" si="0"/>
        <v>913.89</v>
      </c>
      <c r="I18" s="26" t="s">
        <v>106</v>
      </c>
      <c r="K18" s="36">
        <v>1264</v>
      </c>
      <c r="L18" s="23">
        <f t="shared" si="1"/>
        <v>695.2</v>
      </c>
      <c r="M18" s="23">
        <f t="shared" si="2"/>
        <v>882.90400000000011</v>
      </c>
      <c r="N18" s="44">
        <f t="shared" si="3"/>
        <v>795.01</v>
      </c>
    </row>
    <row r="19" spans="1:14" ht="91.5" customHeight="1" x14ac:dyDescent="0.2">
      <c r="A19" s="8">
        <v>12</v>
      </c>
      <c r="B19" s="3" t="s">
        <v>25</v>
      </c>
      <c r="C19" s="8">
        <v>160</v>
      </c>
      <c r="D19" s="8">
        <v>80</v>
      </c>
      <c r="E19" s="8" t="s">
        <v>24</v>
      </c>
      <c r="F19" s="8">
        <v>5</v>
      </c>
      <c r="G19" s="11">
        <v>1562</v>
      </c>
      <c r="H19" s="42">
        <f t="shared" si="0"/>
        <v>1921.26</v>
      </c>
      <c r="I19" s="22" t="s">
        <v>94</v>
      </c>
      <c r="K19" s="36">
        <v>2655</v>
      </c>
      <c r="L19" s="23">
        <f t="shared" si="1"/>
        <v>1460.2500000000002</v>
      </c>
      <c r="M19" s="23">
        <f>L19*1.18</f>
        <v>1723.0950000000003</v>
      </c>
      <c r="N19" s="44">
        <f t="shared" si="3"/>
        <v>1671.3400000000001</v>
      </c>
    </row>
    <row r="20" spans="1:14" ht="91.5" customHeight="1" x14ac:dyDescent="0.2">
      <c r="A20" s="8">
        <v>13</v>
      </c>
      <c r="B20" s="3" t="s">
        <v>26</v>
      </c>
      <c r="C20" s="8">
        <v>33</v>
      </c>
      <c r="D20" s="8">
        <v>60</v>
      </c>
      <c r="E20" s="8">
        <v>62</v>
      </c>
      <c r="F20" s="8">
        <v>5</v>
      </c>
      <c r="G20" s="11">
        <v>898</v>
      </c>
      <c r="H20" s="42">
        <f t="shared" si="0"/>
        <v>1104.54</v>
      </c>
      <c r="I20" s="27" t="s">
        <v>49</v>
      </c>
      <c r="K20" s="36">
        <v>1331</v>
      </c>
      <c r="L20" s="23">
        <f t="shared" si="1"/>
        <v>732.05000000000007</v>
      </c>
      <c r="M20" s="23">
        <f>L20*1.15</f>
        <v>841.85749999999996</v>
      </c>
      <c r="N20" s="44">
        <f t="shared" si="3"/>
        <v>960.86</v>
      </c>
    </row>
    <row r="21" spans="1:14" ht="91.5" customHeight="1" x14ac:dyDescent="0.2">
      <c r="A21" s="8">
        <v>14</v>
      </c>
      <c r="B21" s="3" t="s">
        <v>26</v>
      </c>
      <c r="C21" s="8">
        <v>43</v>
      </c>
      <c r="D21" s="8">
        <v>60</v>
      </c>
      <c r="E21" s="8">
        <v>62</v>
      </c>
      <c r="F21" s="8">
        <v>45</v>
      </c>
      <c r="G21" s="11">
        <v>837</v>
      </c>
      <c r="H21" s="42">
        <f t="shared" si="0"/>
        <v>1029.51</v>
      </c>
      <c r="I21" s="27" t="s">
        <v>51</v>
      </c>
      <c r="K21" s="36">
        <v>1121</v>
      </c>
      <c r="L21" s="23">
        <f t="shared" si="1"/>
        <v>616.55000000000007</v>
      </c>
      <c r="M21" s="23">
        <f t="shared" si="2"/>
        <v>783.01850000000013</v>
      </c>
      <c r="N21" s="44">
        <f t="shared" si="3"/>
        <v>895.59</v>
      </c>
    </row>
    <row r="22" spans="1:14" ht="99.95" customHeight="1" x14ac:dyDescent="0.2">
      <c r="A22" s="8">
        <v>15</v>
      </c>
      <c r="B22" s="3" t="s">
        <v>27</v>
      </c>
      <c r="C22" s="8">
        <v>43</v>
      </c>
      <c r="D22" s="8">
        <v>60</v>
      </c>
      <c r="E22" s="8">
        <v>62</v>
      </c>
      <c r="F22" s="8">
        <v>35</v>
      </c>
      <c r="G22" s="11">
        <v>628</v>
      </c>
      <c r="H22" s="42">
        <f t="shared" si="0"/>
        <v>772.43999999999994</v>
      </c>
      <c r="I22" s="27" t="s">
        <v>50</v>
      </c>
      <c r="K22" s="36">
        <v>841</v>
      </c>
      <c r="L22" s="23">
        <f t="shared" si="1"/>
        <v>462.55</v>
      </c>
      <c r="M22" s="23">
        <f t="shared" si="2"/>
        <v>587.43849999999998</v>
      </c>
      <c r="N22" s="44">
        <f t="shared" si="3"/>
        <v>671.96</v>
      </c>
    </row>
    <row r="23" spans="1:14" ht="99.95" customHeight="1" x14ac:dyDescent="0.2">
      <c r="A23" s="8">
        <v>16</v>
      </c>
      <c r="B23" s="3" t="s">
        <v>28</v>
      </c>
      <c r="C23" s="8">
        <v>43</v>
      </c>
      <c r="D23" s="8">
        <v>60</v>
      </c>
      <c r="E23" s="8">
        <v>74</v>
      </c>
      <c r="F23" s="8">
        <v>20</v>
      </c>
      <c r="G23" s="11">
        <v>1152</v>
      </c>
      <c r="H23" s="42">
        <f t="shared" si="0"/>
        <v>1416.96</v>
      </c>
      <c r="I23" s="28" t="s">
        <v>52</v>
      </c>
      <c r="K23" s="36">
        <v>1542</v>
      </c>
      <c r="L23" s="23">
        <f t="shared" si="1"/>
        <v>848.1</v>
      </c>
      <c r="M23" s="23">
        <f t="shared" si="2"/>
        <v>1077.087</v>
      </c>
      <c r="N23" s="44">
        <f t="shared" si="3"/>
        <v>1232.6400000000001</v>
      </c>
    </row>
    <row r="24" spans="1:14" ht="28.15" customHeight="1" x14ac:dyDescent="0.2">
      <c r="A24" s="8">
        <v>17</v>
      </c>
      <c r="B24" s="47" t="s">
        <v>21</v>
      </c>
      <c r="C24" s="8">
        <v>143</v>
      </c>
      <c r="D24" s="8">
        <v>2</v>
      </c>
      <c r="E24" s="8">
        <v>30</v>
      </c>
      <c r="F24" s="8">
        <v>20</v>
      </c>
      <c r="G24" s="11">
        <v>110</v>
      </c>
      <c r="H24" s="42">
        <f t="shared" si="0"/>
        <v>135.30000000000001</v>
      </c>
      <c r="I24" s="28" t="s">
        <v>53</v>
      </c>
      <c r="K24" s="36">
        <v>148</v>
      </c>
      <c r="L24" s="23">
        <f t="shared" si="1"/>
        <v>81.400000000000006</v>
      </c>
      <c r="M24" s="23">
        <f t="shared" si="2"/>
        <v>103.37800000000001</v>
      </c>
      <c r="N24" s="44">
        <f t="shared" si="3"/>
        <v>117.7</v>
      </c>
    </row>
    <row r="25" spans="1:14" ht="25.15" customHeight="1" x14ac:dyDescent="0.2">
      <c r="A25" s="8">
        <v>18</v>
      </c>
      <c r="B25" s="47"/>
      <c r="C25" s="8">
        <v>123</v>
      </c>
      <c r="D25" s="8">
        <v>2</v>
      </c>
      <c r="E25" s="8">
        <v>30</v>
      </c>
      <c r="F25" s="8">
        <v>10</v>
      </c>
      <c r="G25" s="11">
        <v>105</v>
      </c>
      <c r="H25" s="42">
        <f t="shared" si="0"/>
        <v>129.15</v>
      </c>
      <c r="I25" s="28" t="s">
        <v>54</v>
      </c>
      <c r="K25" s="36">
        <v>142</v>
      </c>
      <c r="L25" s="23">
        <f t="shared" si="1"/>
        <v>78.100000000000009</v>
      </c>
      <c r="M25" s="23">
        <f t="shared" si="2"/>
        <v>99.187000000000012</v>
      </c>
      <c r="N25" s="44">
        <f t="shared" si="3"/>
        <v>112.35000000000001</v>
      </c>
    </row>
    <row r="26" spans="1:14" ht="24.6" customHeight="1" x14ac:dyDescent="0.2">
      <c r="A26" s="8">
        <v>19</v>
      </c>
      <c r="B26" s="47"/>
      <c r="C26" s="8">
        <v>103</v>
      </c>
      <c r="D26" s="8">
        <v>2</v>
      </c>
      <c r="E26" s="8">
        <v>30</v>
      </c>
      <c r="F26" s="8">
        <v>5</v>
      </c>
      <c r="G26" s="11">
        <v>100</v>
      </c>
      <c r="H26" s="42">
        <f t="shared" si="0"/>
        <v>123</v>
      </c>
      <c r="I26" s="28" t="s">
        <v>55</v>
      </c>
      <c r="K26" s="36">
        <v>135</v>
      </c>
      <c r="L26" s="23">
        <f t="shared" si="1"/>
        <v>74.25</v>
      </c>
      <c r="M26" s="23">
        <f t="shared" si="2"/>
        <v>94.297499999999999</v>
      </c>
      <c r="N26" s="44">
        <f t="shared" si="3"/>
        <v>107</v>
      </c>
    </row>
    <row r="27" spans="1:14" ht="25.9" customHeight="1" x14ac:dyDescent="0.2">
      <c r="A27" s="8">
        <v>20</v>
      </c>
      <c r="B27" s="47"/>
      <c r="C27" s="8">
        <v>43</v>
      </c>
      <c r="D27" s="8">
        <v>2</v>
      </c>
      <c r="E27" s="8">
        <v>30</v>
      </c>
      <c r="F27" s="8">
        <v>5</v>
      </c>
      <c r="G27" s="11">
        <v>80</v>
      </c>
      <c r="H27" s="42">
        <f t="shared" si="0"/>
        <v>98.4</v>
      </c>
      <c r="I27" s="28" t="s">
        <v>56</v>
      </c>
      <c r="K27" s="36">
        <v>117</v>
      </c>
      <c r="L27" s="23">
        <f t="shared" si="1"/>
        <v>64.350000000000009</v>
      </c>
      <c r="M27" s="23">
        <f>L27*1.15</f>
        <v>74.002499999999998</v>
      </c>
      <c r="N27" s="44">
        <f t="shared" si="3"/>
        <v>85.600000000000009</v>
      </c>
    </row>
    <row r="28" spans="1:14" ht="99.95" customHeight="1" x14ac:dyDescent="0.2">
      <c r="A28" s="8">
        <v>21</v>
      </c>
      <c r="B28" s="4" t="s">
        <v>29</v>
      </c>
      <c r="C28" s="8">
        <v>40</v>
      </c>
      <c r="D28" s="8">
        <v>42</v>
      </c>
      <c r="E28" s="8">
        <v>81</v>
      </c>
      <c r="F28" s="8">
        <v>10</v>
      </c>
      <c r="G28" s="11">
        <v>322</v>
      </c>
      <c r="H28" s="42">
        <f t="shared" si="0"/>
        <v>396.06</v>
      </c>
      <c r="I28" s="29" t="s">
        <v>57</v>
      </c>
      <c r="K28" s="36">
        <v>256</v>
      </c>
      <c r="L28" s="23">
        <f>K28*1</f>
        <v>256</v>
      </c>
      <c r="M28" s="23">
        <f>L28*1.2</f>
        <v>307.2</v>
      </c>
      <c r="N28" s="44">
        <f>G28*1.05</f>
        <v>338.1</v>
      </c>
    </row>
    <row r="29" spans="1:14" ht="99.2" customHeight="1" x14ac:dyDescent="0.2">
      <c r="A29" s="8">
        <v>22</v>
      </c>
      <c r="B29" s="4" t="s">
        <v>30</v>
      </c>
      <c r="C29" s="8">
        <v>80</v>
      </c>
      <c r="D29" s="8">
        <v>42</v>
      </c>
      <c r="E29" s="8">
        <v>81</v>
      </c>
      <c r="F29" s="8">
        <v>10</v>
      </c>
      <c r="G29" s="11">
        <v>615</v>
      </c>
      <c r="H29" s="42">
        <f t="shared" si="0"/>
        <v>756.45</v>
      </c>
      <c r="I29" s="29" t="s">
        <v>58</v>
      </c>
      <c r="K29" s="36">
        <v>453</v>
      </c>
      <c r="L29" s="23">
        <f>K29*1</f>
        <v>453</v>
      </c>
      <c r="M29" s="23">
        <f>L29*1.27</f>
        <v>575.31000000000006</v>
      </c>
      <c r="N29" s="44">
        <f t="shared" si="3"/>
        <v>658.05000000000007</v>
      </c>
    </row>
    <row r="30" spans="1:14" ht="100.7" customHeight="1" x14ac:dyDescent="0.2">
      <c r="A30" s="8">
        <v>23</v>
      </c>
      <c r="B30" s="4" t="s">
        <v>31</v>
      </c>
      <c r="C30" s="8">
        <v>80</v>
      </c>
      <c r="D30" s="8">
        <v>42</v>
      </c>
      <c r="E30" s="8">
        <v>81</v>
      </c>
      <c r="F30" s="8">
        <v>35</v>
      </c>
      <c r="G30" s="11">
        <v>563</v>
      </c>
      <c r="H30" s="42">
        <f t="shared" si="0"/>
        <v>692.49</v>
      </c>
      <c r="I30" s="29" t="s">
        <v>59</v>
      </c>
      <c r="K30" s="36">
        <v>755</v>
      </c>
      <c r="L30" s="23">
        <f t="shared" si="1"/>
        <v>415.25000000000006</v>
      </c>
      <c r="M30" s="23">
        <f>L30*1.27</f>
        <v>527.36750000000006</v>
      </c>
      <c r="N30" s="44">
        <f t="shared" si="3"/>
        <v>602.41000000000008</v>
      </c>
    </row>
    <row r="31" spans="1:14" ht="99.95" customHeight="1" x14ac:dyDescent="0.2">
      <c r="A31" s="8">
        <v>24</v>
      </c>
      <c r="B31" s="4" t="s">
        <v>32</v>
      </c>
      <c r="C31" s="8">
        <v>40</v>
      </c>
      <c r="D31" s="8">
        <v>42</v>
      </c>
      <c r="E31" s="8">
        <v>117</v>
      </c>
      <c r="F31" s="8">
        <v>10</v>
      </c>
      <c r="G31" s="11">
        <v>535</v>
      </c>
      <c r="H31" s="42">
        <f t="shared" si="0"/>
        <v>658.05</v>
      </c>
      <c r="I31" s="29" t="s">
        <v>60</v>
      </c>
      <c r="K31" s="36">
        <v>394</v>
      </c>
      <c r="L31" s="23">
        <f>K31*1</f>
        <v>394</v>
      </c>
      <c r="M31" s="23">
        <f t="shared" ref="M31:M46" si="4">L31*1.27</f>
        <v>500.38</v>
      </c>
      <c r="N31" s="44">
        <f t="shared" si="3"/>
        <v>572.45000000000005</v>
      </c>
    </row>
    <row r="32" spans="1:14" ht="99.95" customHeight="1" x14ac:dyDescent="0.2">
      <c r="A32" s="8">
        <v>25</v>
      </c>
      <c r="B32" s="4" t="s">
        <v>33</v>
      </c>
      <c r="C32" s="8">
        <v>80</v>
      </c>
      <c r="D32" s="8">
        <v>42</v>
      </c>
      <c r="E32" s="8">
        <v>117</v>
      </c>
      <c r="F32" s="8">
        <v>10</v>
      </c>
      <c r="G32" s="11">
        <v>430</v>
      </c>
      <c r="H32" s="42">
        <f t="shared" si="0"/>
        <v>528.9</v>
      </c>
      <c r="I32" s="29" t="s">
        <v>61</v>
      </c>
      <c r="K32" s="36">
        <v>576</v>
      </c>
      <c r="L32" s="23">
        <f t="shared" si="1"/>
        <v>316.8</v>
      </c>
      <c r="M32" s="23">
        <f t="shared" si="4"/>
        <v>402.33600000000001</v>
      </c>
      <c r="N32" s="44">
        <f t="shared" si="3"/>
        <v>460.1</v>
      </c>
    </row>
    <row r="33" spans="1:14" ht="99.2" customHeight="1" x14ac:dyDescent="0.2">
      <c r="A33" s="8">
        <v>26</v>
      </c>
      <c r="B33" s="4" t="s">
        <v>34</v>
      </c>
      <c r="C33" s="8">
        <v>80</v>
      </c>
      <c r="D33" s="8">
        <v>42</v>
      </c>
      <c r="E33" s="8">
        <v>117</v>
      </c>
      <c r="F33" s="8">
        <v>25</v>
      </c>
      <c r="G33" s="11">
        <v>757</v>
      </c>
      <c r="H33" s="42">
        <f t="shared" si="0"/>
        <v>931.11</v>
      </c>
      <c r="I33" s="29" t="s">
        <v>62</v>
      </c>
      <c r="K33" s="36">
        <v>1015</v>
      </c>
      <c r="L33" s="23">
        <f t="shared" si="1"/>
        <v>558.25</v>
      </c>
      <c r="M33" s="23">
        <f t="shared" si="4"/>
        <v>708.97749999999996</v>
      </c>
      <c r="N33" s="44">
        <f t="shared" si="3"/>
        <v>809.99</v>
      </c>
    </row>
    <row r="34" spans="1:14" ht="99.95" customHeight="1" x14ac:dyDescent="0.2">
      <c r="A34" s="8">
        <v>27</v>
      </c>
      <c r="B34" s="4" t="s">
        <v>35</v>
      </c>
      <c r="C34" s="8">
        <v>40</v>
      </c>
      <c r="D34" s="8">
        <v>42</v>
      </c>
      <c r="E34" s="8">
        <v>189</v>
      </c>
      <c r="F34" s="8">
        <v>5</v>
      </c>
      <c r="G34" s="11">
        <v>661</v>
      </c>
      <c r="H34" s="42">
        <f t="shared" si="0"/>
        <v>813.03</v>
      </c>
      <c r="I34" s="29" t="s">
        <v>63</v>
      </c>
      <c r="K34" s="36">
        <v>487</v>
      </c>
      <c r="L34" s="36">
        <v>487</v>
      </c>
      <c r="M34" s="23">
        <f t="shared" si="4"/>
        <v>618.49</v>
      </c>
      <c r="N34" s="44">
        <f t="shared" si="3"/>
        <v>707.2700000000001</v>
      </c>
    </row>
    <row r="35" spans="1:14" ht="100.7" customHeight="1" x14ac:dyDescent="0.2">
      <c r="A35" s="8">
        <v>28</v>
      </c>
      <c r="B35" s="4" t="s">
        <v>36</v>
      </c>
      <c r="C35" s="8">
        <v>80</v>
      </c>
      <c r="D35" s="8">
        <v>42</v>
      </c>
      <c r="E35" s="8">
        <v>189</v>
      </c>
      <c r="F35" s="8">
        <v>10</v>
      </c>
      <c r="G35" s="11">
        <v>606</v>
      </c>
      <c r="H35" s="42">
        <f t="shared" si="0"/>
        <v>745.38</v>
      </c>
      <c r="I35" s="29" t="s">
        <v>64</v>
      </c>
      <c r="K35" s="36">
        <v>812</v>
      </c>
      <c r="L35" s="23">
        <f t="shared" si="1"/>
        <v>446.6</v>
      </c>
      <c r="M35" s="23">
        <f t="shared" si="4"/>
        <v>567.18200000000002</v>
      </c>
      <c r="N35" s="44">
        <f t="shared" si="3"/>
        <v>648.42000000000007</v>
      </c>
    </row>
    <row r="36" spans="1:14" ht="102.75" customHeight="1" x14ac:dyDescent="0.2">
      <c r="A36" s="8">
        <v>29</v>
      </c>
      <c r="B36" s="4" t="s">
        <v>37</v>
      </c>
      <c r="C36" s="8">
        <v>80</v>
      </c>
      <c r="D36" s="8">
        <v>42</v>
      </c>
      <c r="E36" s="8">
        <v>189</v>
      </c>
      <c r="F36" s="8">
        <v>10</v>
      </c>
      <c r="G36" s="11">
        <v>957</v>
      </c>
      <c r="H36" s="42">
        <f t="shared" si="0"/>
        <v>1177.1099999999999</v>
      </c>
      <c r="I36" s="29" t="s">
        <v>65</v>
      </c>
      <c r="K36" s="36">
        <v>1282</v>
      </c>
      <c r="L36" s="23">
        <f t="shared" si="1"/>
        <v>705.1</v>
      </c>
      <c r="M36" s="23">
        <f t="shared" si="4"/>
        <v>895.47700000000009</v>
      </c>
      <c r="N36" s="44">
        <f t="shared" si="3"/>
        <v>1023.99</v>
      </c>
    </row>
    <row r="37" spans="1:14" ht="117.75" customHeight="1" x14ac:dyDescent="0.2">
      <c r="A37" s="8">
        <v>30</v>
      </c>
      <c r="B37" s="4" t="s">
        <v>38</v>
      </c>
      <c r="C37" s="8">
        <v>80</v>
      </c>
      <c r="D37" s="8">
        <v>42</v>
      </c>
      <c r="E37" s="8">
        <v>189</v>
      </c>
      <c r="F37" s="8">
        <v>10</v>
      </c>
      <c r="G37" s="11">
        <v>1203</v>
      </c>
      <c r="H37" s="42">
        <f t="shared" si="0"/>
        <v>1479.69</v>
      </c>
      <c r="I37" s="29" t="s">
        <v>66</v>
      </c>
      <c r="K37" s="36">
        <v>886</v>
      </c>
      <c r="L37" s="23">
        <f>K37*1</f>
        <v>886</v>
      </c>
      <c r="M37" s="23">
        <f t="shared" si="4"/>
        <v>1125.22</v>
      </c>
      <c r="N37" s="44">
        <f t="shared" si="3"/>
        <v>1287.21</v>
      </c>
    </row>
    <row r="38" spans="1:14" ht="99.2" customHeight="1" x14ac:dyDescent="0.2">
      <c r="A38" s="8">
        <v>31</v>
      </c>
      <c r="B38" s="4" t="s">
        <v>39</v>
      </c>
      <c r="C38" s="8">
        <v>80</v>
      </c>
      <c r="D38" s="8">
        <v>42</v>
      </c>
      <c r="E38" s="8">
        <v>189</v>
      </c>
      <c r="F38" s="8">
        <v>45</v>
      </c>
      <c r="G38" s="11">
        <v>1032</v>
      </c>
      <c r="H38" s="42">
        <f t="shared" si="0"/>
        <v>1269.3599999999999</v>
      </c>
      <c r="I38" s="29" t="s">
        <v>67</v>
      </c>
      <c r="K38" s="36">
        <v>1382</v>
      </c>
      <c r="L38" s="23">
        <f>K38*0.55</f>
        <v>760.1</v>
      </c>
      <c r="M38" s="23">
        <f t="shared" si="4"/>
        <v>965.327</v>
      </c>
      <c r="N38" s="44">
        <f t="shared" si="3"/>
        <v>1104.24</v>
      </c>
    </row>
    <row r="39" spans="1:14" ht="99.95" customHeight="1" x14ac:dyDescent="0.2">
      <c r="A39" s="8">
        <v>32</v>
      </c>
      <c r="B39" s="4" t="s">
        <v>40</v>
      </c>
      <c r="C39" s="8">
        <v>80</v>
      </c>
      <c r="D39" s="8">
        <v>42</v>
      </c>
      <c r="E39" s="8">
        <v>189</v>
      </c>
      <c r="F39" s="8">
        <v>20</v>
      </c>
      <c r="G39" s="11">
        <v>1043</v>
      </c>
      <c r="H39" s="42">
        <f t="shared" si="0"/>
        <v>1282.8899999999999</v>
      </c>
      <c r="I39" s="29" t="s">
        <v>68</v>
      </c>
      <c r="K39" s="36">
        <v>1396</v>
      </c>
      <c r="L39" s="23">
        <f>K39*0.55</f>
        <v>767.80000000000007</v>
      </c>
      <c r="M39" s="23">
        <f t="shared" si="4"/>
        <v>975.10600000000011</v>
      </c>
      <c r="N39" s="44">
        <f t="shared" si="3"/>
        <v>1116.01</v>
      </c>
    </row>
    <row r="40" spans="1:14" ht="99.2" customHeight="1" x14ac:dyDescent="0.2">
      <c r="A40" s="8">
        <v>33</v>
      </c>
      <c r="B40" s="4" t="s">
        <v>41</v>
      </c>
      <c r="C40" s="8">
        <v>80</v>
      </c>
      <c r="D40" s="8">
        <v>60</v>
      </c>
      <c r="E40" s="8">
        <v>189</v>
      </c>
      <c r="F40" s="8">
        <v>5</v>
      </c>
      <c r="G40" s="11">
        <v>1023</v>
      </c>
      <c r="H40" s="42">
        <f t="shared" si="0"/>
        <v>1258.29</v>
      </c>
      <c r="I40" s="29" t="s">
        <v>69</v>
      </c>
      <c r="K40" s="36">
        <v>813</v>
      </c>
      <c r="L40" s="23">
        <f>K40*1</f>
        <v>813</v>
      </c>
      <c r="M40" s="23">
        <f>L40*1.2</f>
        <v>975.59999999999991</v>
      </c>
      <c r="N40" s="44">
        <f>G40*1.05</f>
        <v>1074.1500000000001</v>
      </c>
    </row>
    <row r="41" spans="1:14" ht="99.2" customHeight="1" x14ac:dyDescent="0.2">
      <c r="A41" s="8">
        <v>34</v>
      </c>
      <c r="B41" s="4" t="s">
        <v>42</v>
      </c>
      <c r="C41" s="8">
        <v>80</v>
      </c>
      <c r="D41" s="8">
        <v>42</v>
      </c>
      <c r="E41" s="8">
        <v>75</v>
      </c>
      <c r="F41" s="8">
        <v>50</v>
      </c>
      <c r="G41" s="11">
        <v>587</v>
      </c>
      <c r="H41" s="42">
        <f t="shared" si="0"/>
        <v>722.01</v>
      </c>
      <c r="I41" s="29" t="s">
        <v>70</v>
      </c>
      <c r="K41" s="36">
        <v>786</v>
      </c>
      <c r="L41" s="23">
        <f>K41*0.55</f>
        <v>432.3</v>
      </c>
      <c r="M41" s="23">
        <f t="shared" si="4"/>
        <v>549.02100000000007</v>
      </c>
      <c r="N41" s="44">
        <f t="shared" si="3"/>
        <v>628.09</v>
      </c>
    </row>
    <row r="42" spans="1:14" ht="99.95" customHeight="1" x14ac:dyDescent="0.2">
      <c r="A42" s="8">
        <v>35</v>
      </c>
      <c r="B42" s="4" t="s">
        <v>43</v>
      </c>
      <c r="C42" s="8">
        <v>40</v>
      </c>
      <c r="D42" s="8">
        <v>42</v>
      </c>
      <c r="E42" s="8">
        <v>75</v>
      </c>
      <c r="F42" s="8">
        <v>10</v>
      </c>
      <c r="G42" s="11">
        <v>341</v>
      </c>
      <c r="H42" s="42">
        <f t="shared" si="0"/>
        <v>419.43</v>
      </c>
      <c r="I42" s="29" t="s">
        <v>71</v>
      </c>
      <c r="K42" s="36">
        <v>256</v>
      </c>
      <c r="L42" s="23">
        <f>K42*1</f>
        <v>256</v>
      </c>
      <c r="M42" s="23">
        <f t="shared" si="4"/>
        <v>325.12</v>
      </c>
      <c r="N42" s="44">
        <f>G42*1.05</f>
        <v>358.05</v>
      </c>
    </row>
    <row r="43" spans="1:14" ht="99.2" customHeight="1" x14ac:dyDescent="0.2">
      <c r="A43" s="8">
        <v>36</v>
      </c>
      <c r="B43" s="4" t="s">
        <v>44</v>
      </c>
      <c r="C43" s="8">
        <v>80</v>
      </c>
      <c r="D43" s="8">
        <v>42</v>
      </c>
      <c r="E43" s="8">
        <v>189</v>
      </c>
      <c r="F43" s="8">
        <v>10</v>
      </c>
      <c r="G43" s="11">
        <v>1736</v>
      </c>
      <c r="H43" s="42">
        <f t="shared" si="0"/>
        <v>2135.2799999999997</v>
      </c>
      <c r="I43" s="29" t="s">
        <v>72</v>
      </c>
      <c r="K43" s="36">
        <v>1356</v>
      </c>
      <c r="L43" s="23">
        <f t="shared" ref="L43:L44" si="5">K43*1</f>
        <v>1356</v>
      </c>
      <c r="M43" s="23">
        <f>L43*1.22</f>
        <v>1654.32</v>
      </c>
      <c r="N43" s="44">
        <f>G43*1.05</f>
        <v>1822.8000000000002</v>
      </c>
    </row>
    <row r="44" spans="1:14" ht="99" customHeight="1" x14ac:dyDescent="0.2">
      <c r="A44" s="8">
        <v>37</v>
      </c>
      <c r="B44" s="6" t="s">
        <v>45</v>
      </c>
      <c r="C44" s="12">
        <v>100</v>
      </c>
      <c r="D44" s="12">
        <v>42</v>
      </c>
      <c r="E44" s="12">
        <v>40</v>
      </c>
      <c r="F44" s="12">
        <v>10</v>
      </c>
      <c r="G44" s="11">
        <v>846</v>
      </c>
      <c r="H44" s="42">
        <f t="shared" si="0"/>
        <v>1040.58</v>
      </c>
      <c r="I44" s="29" t="s">
        <v>73</v>
      </c>
      <c r="K44" s="36">
        <v>661</v>
      </c>
      <c r="L44" s="23">
        <f t="shared" si="5"/>
        <v>661</v>
      </c>
      <c r="M44" s="23">
        <f>L44*1.22</f>
        <v>806.42</v>
      </c>
      <c r="N44" s="44">
        <f>G44*1.05</f>
        <v>888.30000000000007</v>
      </c>
    </row>
    <row r="45" spans="1:14" ht="66" customHeight="1" x14ac:dyDescent="0.2">
      <c r="A45" s="8">
        <v>38</v>
      </c>
      <c r="B45" s="49" t="s">
        <v>46</v>
      </c>
      <c r="C45" s="12">
        <v>80</v>
      </c>
      <c r="D45" s="12">
        <v>46</v>
      </c>
      <c r="E45" s="12">
        <v>220</v>
      </c>
      <c r="F45" s="12">
        <v>20</v>
      </c>
      <c r="G45" s="11">
        <v>1744</v>
      </c>
      <c r="H45" s="42">
        <f t="shared" si="0"/>
        <v>2145.12</v>
      </c>
      <c r="I45" s="30" t="s">
        <v>74</v>
      </c>
      <c r="K45" s="36">
        <v>2334</v>
      </c>
      <c r="L45" s="23">
        <f t="shared" ref="L45:L46" si="6">K45*0.55</f>
        <v>1283.7</v>
      </c>
      <c r="M45" s="23">
        <f t="shared" si="4"/>
        <v>1630.299</v>
      </c>
      <c r="N45" s="44">
        <f t="shared" si="3"/>
        <v>1866.0800000000002</v>
      </c>
    </row>
    <row r="46" spans="1:14" ht="69" customHeight="1" x14ac:dyDescent="0.2">
      <c r="A46" s="8">
        <v>39</v>
      </c>
      <c r="B46" s="50"/>
      <c r="C46" s="12">
        <v>100</v>
      </c>
      <c r="D46" s="12">
        <v>46</v>
      </c>
      <c r="E46" s="12">
        <v>220</v>
      </c>
      <c r="F46" s="12">
        <v>25</v>
      </c>
      <c r="G46" s="11">
        <v>2074</v>
      </c>
      <c r="H46" s="42">
        <f t="shared" si="0"/>
        <v>2551.02</v>
      </c>
      <c r="I46" s="30" t="s">
        <v>75</v>
      </c>
      <c r="K46" s="36">
        <v>2777</v>
      </c>
      <c r="L46" s="23">
        <f t="shared" si="6"/>
        <v>1527.3500000000001</v>
      </c>
      <c r="M46" s="23">
        <f t="shared" si="4"/>
        <v>1939.7345000000003</v>
      </c>
      <c r="N46" s="44">
        <f t="shared" si="3"/>
        <v>2219.1800000000003</v>
      </c>
    </row>
    <row r="47" spans="1:14" ht="150.75" customHeight="1" x14ac:dyDescent="0.2">
      <c r="A47" s="8">
        <v>40</v>
      </c>
      <c r="B47" s="21" t="s">
        <v>47</v>
      </c>
      <c r="C47" s="12">
        <v>73.900000000000006</v>
      </c>
      <c r="D47" s="12">
        <v>73.900000000000006</v>
      </c>
      <c r="E47" s="12">
        <v>220</v>
      </c>
      <c r="F47" s="12">
        <v>5</v>
      </c>
      <c r="G47" s="11">
        <v>1531</v>
      </c>
      <c r="H47" s="42">
        <f t="shared" si="0"/>
        <v>1883.1299999999999</v>
      </c>
      <c r="I47" s="30" t="s">
        <v>76</v>
      </c>
      <c r="K47" s="36">
        <v>2174</v>
      </c>
      <c r="L47" s="23">
        <f>K47*1.09*0.55</f>
        <v>1303.3130000000003</v>
      </c>
      <c r="M47" s="23">
        <f>L47*1.12</f>
        <v>1459.7105600000004</v>
      </c>
      <c r="N47" s="44">
        <f>G47*1.05</f>
        <v>1607.55</v>
      </c>
    </row>
    <row r="48" spans="1:14" ht="108" customHeight="1" x14ac:dyDescent="0.2">
      <c r="A48" s="8">
        <v>41</v>
      </c>
      <c r="B48" s="6" t="s">
        <v>48</v>
      </c>
      <c r="C48" s="12">
        <v>60</v>
      </c>
      <c r="D48" s="12">
        <v>60</v>
      </c>
      <c r="E48" s="12">
        <v>60</v>
      </c>
      <c r="F48" s="12">
        <v>20</v>
      </c>
      <c r="G48" s="11">
        <v>937</v>
      </c>
      <c r="H48" s="42">
        <f t="shared" si="0"/>
        <v>1152.51</v>
      </c>
      <c r="I48" s="38" t="s">
        <v>95</v>
      </c>
      <c r="K48" s="36"/>
      <c r="L48" s="23">
        <v>701</v>
      </c>
      <c r="M48" s="23">
        <f>L48*1.25</f>
        <v>876.25</v>
      </c>
      <c r="N48" s="44">
        <f t="shared" si="3"/>
        <v>1002.59</v>
      </c>
    </row>
    <row r="49" spans="1:15" x14ac:dyDescent="0.2">
      <c r="A49" s="48"/>
      <c r="B49" s="48"/>
      <c r="C49" s="48"/>
      <c r="D49" s="48"/>
      <c r="E49" s="48"/>
      <c r="F49" s="48"/>
      <c r="G49" s="48"/>
      <c r="H49" s="45"/>
      <c r="I49" s="46"/>
      <c r="N49" s="44">
        <f>M49/0.7</f>
        <v>0</v>
      </c>
    </row>
    <row r="50" spans="1:15" x14ac:dyDescent="0.2">
      <c r="N50" s="44">
        <f>N49*0.73</f>
        <v>0</v>
      </c>
      <c r="O50">
        <f>N50-M49</f>
        <v>0</v>
      </c>
    </row>
    <row r="53" spans="1:15" ht="12.75" hidden="1" customHeight="1" x14ac:dyDescent="0.2">
      <c r="H53" s="17" t="s">
        <v>17</v>
      </c>
    </row>
    <row r="56" spans="1:15" ht="12.75" hidden="1" customHeight="1" x14ac:dyDescent="0.2">
      <c r="H56" t="s">
        <v>16</v>
      </c>
    </row>
    <row r="57" spans="1:15" ht="32.85" customHeight="1" x14ac:dyDescent="0.2"/>
  </sheetData>
  <mergeCells count="15">
    <mergeCell ref="A2:I2"/>
    <mergeCell ref="A4:I4"/>
    <mergeCell ref="A6:A7"/>
    <mergeCell ref="B6:B7"/>
    <mergeCell ref="C6:E6"/>
    <mergeCell ref="F6:F7"/>
    <mergeCell ref="G6:G7"/>
    <mergeCell ref="H6:H7"/>
    <mergeCell ref="I6:I7"/>
    <mergeCell ref="H49:I49"/>
    <mergeCell ref="B8:B11"/>
    <mergeCell ref="B12:B15"/>
    <mergeCell ref="B24:B27"/>
    <mergeCell ref="A49:G49"/>
    <mergeCell ref="B45:B46"/>
  </mergeCells>
  <pageMargins left="0.78740157480314965" right="0.78740157480314965" top="1.0629921259842521" bottom="1.0629921259842521" header="0.78740157480314965" footer="0.78740157480314965"/>
  <pageSetup paperSize="9" fitToHeight="0" orientation="landscape" useFirstPageNumber="1" r:id="rId1"/>
  <headerFooter>
    <oddHeader>&amp;CFormularz cenowy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P44"/>
  <sheetViews>
    <sheetView showWhiteSpace="0" zoomScaleNormal="100" workbookViewId="0">
      <selection activeCell="A34" sqref="A34"/>
    </sheetView>
  </sheetViews>
  <sheetFormatPr defaultRowHeight="12.75" x14ac:dyDescent="0.2"/>
  <cols>
    <col min="1" max="1" width="8.42578125" customWidth="1"/>
    <col min="2" max="2" width="15.5703125" customWidth="1"/>
    <col min="3" max="3" width="11.5703125"/>
    <col min="4" max="4" width="6.140625" customWidth="1"/>
    <col min="5" max="7" width="9.140625" customWidth="1"/>
    <col min="8" max="8" width="8.28515625" customWidth="1"/>
    <col min="9" max="9" width="18.7109375" style="9" customWidth="1"/>
    <col min="10" max="10" width="14.28515625" customWidth="1"/>
    <col min="11" max="11" width="15.85546875" customWidth="1"/>
    <col min="12" max="12" width="11.5703125"/>
    <col min="13" max="15" width="8.85546875" hidden="1" customWidth="1"/>
    <col min="16" max="16" width="0" hidden="1" customWidth="1"/>
    <col min="17" max="1024" width="11.5703125"/>
  </cols>
  <sheetData>
    <row r="2" spans="1:16" ht="34.5" customHeight="1" x14ac:dyDescent="0.2">
      <c r="A2" s="51" t="s">
        <v>108</v>
      </c>
      <c r="B2" s="51"/>
      <c r="C2" s="51"/>
      <c r="D2" s="51"/>
      <c r="E2" s="51"/>
      <c r="F2" s="51"/>
      <c r="G2" s="51"/>
      <c r="H2" s="51"/>
      <c r="I2" s="51"/>
      <c r="J2" s="51"/>
      <c r="K2" s="51"/>
    </row>
    <row r="3" spans="1:16" x14ac:dyDescent="0.2">
      <c r="A3" s="1"/>
    </row>
    <row r="4" spans="1:16" ht="13.35" customHeight="1" x14ac:dyDescent="0.2">
      <c r="A4" s="52" t="s">
        <v>0</v>
      </c>
      <c r="B4" s="52"/>
      <c r="C4" s="52"/>
      <c r="D4" s="52"/>
      <c r="E4" s="52"/>
      <c r="F4" s="52"/>
      <c r="G4" s="52"/>
      <c r="H4" s="52"/>
      <c r="I4" s="52"/>
      <c r="J4" s="52"/>
      <c r="K4" s="52"/>
    </row>
    <row r="6" spans="1:16" ht="12.95" customHeight="1" x14ac:dyDescent="0.2">
      <c r="A6" s="53" t="s">
        <v>1</v>
      </c>
      <c r="B6" s="53" t="s">
        <v>18</v>
      </c>
      <c r="C6" s="54" t="s">
        <v>14</v>
      </c>
      <c r="D6" s="54"/>
      <c r="E6" s="53" t="s">
        <v>3</v>
      </c>
      <c r="F6" s="53"/>
      <c r="G6" s="53"/>
      <c r="H6" s="54" t="s">
        <v>4</v>
      </c>
      <c r="I6" s="64" t="s">
        <v>22</v>
      </c>
      <c r="J6" s="55" t="s">
        <v>107</v>
      </c>
      <c r="K6" s="54" t="s">
        <v>5</v>
      </c>
    </row>
    <row r="7" spans="1:16" ht="39.75" customHeight="1" x14ac:dyDescent="0.2">
      <c r="A7" s="53"/>
      <c r="B7" s="53"/>
      <c r="C7" s="54"/>
      <c r="D7" s="54"/>
      <c r="E7" s="15" t="s">
        <v>6</v>
      </c>
      <c r="F7" s="15" t="s">
        <v>7</v>
      </c>
      <c r="G7" s="15" t="s">
        <v>8</v>
      </c>
      <c r="H7" s="54"/>
      <c r="I7" s="64"/>
      <c r="J7" s="56"/>
      <c r="K7" s="54"/>
    </row>
    <row r="8" spans="1:16" ht="38.1" customHeight="1" x14ac:dyDescent="0.2">
      <c r="A8" s="8">
        <v>1</v>
      </c>
      <c r="B8" s="63"/>
      <c r="C8" s="63"/>
      <c r="D8" s="63"/>
      <c r="E8" s="12">
        <v>220</v>
      </c>
      <c r="F8" s="8">
        <v>125</v>
      </c>
      <c r="G8" s="8">
        <v>74</v>
      </c>
      <c r="H8" s="8">
        <v>3</v>
      </c>
      <c r="I8" s="39">
        <v>1214</v>
      </c>
      <c r="J8" s="11">
        <f>I8*1.23</f>
        <v>1493.22</v>
      </c>
      <c r="K8" s="32" t="s">
        <v>77</v>
      </c>
      <c r="M8" s="42">
        <v>1610</v>
      </c>
      <c r="N8">
        <f>M8*0.55</f>
        <v>885.50000000000011</v>
      </c>
      <c r="O8">
        <f>N8*1.27</f>
        <v>1124.5850000000003</v>
      </c>
      <c r="P8">
        <f>O8*1.08</f>
        <v>1214.5518000000004</v>
      </c>
    </row>
    <row r="9" spans="1:16" ht="46.35" customHeight="1" x14ac:dyDescent="0.2">
      <c r="A9" s="8">
        <v>2</v>
      </c>
      <c r="B9" s="63"/>
      <c r="C9" s="63"/>
      <c r="D9" s="63"/>
      <c r="E9" s="8">
        <v>155</v>
      </c>
      <c r="F9" s="8">
        <v>125</v>
      </c>
      <c r="G9" s="8">
        <v>74</v>
      </c>
      <c r="H9" s="8">
        <v>3</v>
      </c>
      <c r="I9" s="39">
        <v>1038</v>
      </c>
      <c r="J9" s="42">
        <f t="shared" ref="J9:J14" si="0">I9*1.23</f>
        <v>1276.74</v>
      </c>
      <c r="K9" s="31" t="s">
        <v>78</v>
      </c>
      <c r="M9" s="42">
        <v>1377</v>
      </c>
      <c r="N9" s="41">
        <f t="shared" ref="N9:N42" si="1">M9*0.55</f>
        <v>757.35</v>
      </c>
      <c r="O9" s="41">
        <f t="shared" ref="O9:O42" si="2">N9*1.27</f>
        <v>961.83450000000005</v>
      </c>
      <c r="P9" s="41">
        <f t="shared" ref="P9:P14" si="3">O9*1.08</f>
        <v>1038.7812600000002</v>
      </c>
    </row>
    <row r="10" spans="1:16" ht="47.1" customHeight="1" x14ac:dyDescent="0.2">
      <c r="A10" s="8">
        <v>3</v>
      </c>
      <c r="B10" s="63"/>
      <c r="C10" s="63"/>
      <c r="D10" s="63"/>
      <c r="E10" s="8">
        <v>205</v>
      </c>
      <c r="F10" s="8">
        <v>125</v>
      </c>
      <c r="G10" s="8">
        <v>74</v>
      </c>
      <c r="H10" s="8">
        <v>3</v>
      </c>
      <c r="I10" s="39">
        <v>631</v>
      </c>
      <c r="J10" s="42">
        <f t="shared" si="0"/>
        <v>776.13</v>
      </c>
      <c r="K10" s="31" t="s">
        <v>79</v>
      </c>
      <c r="M10" s="42">
        <v>837</v>
      </c>
      <c r="N10" s="41">
        <f t="shared" si="1"/>
        <v>460.35</v>
      </c>
      <c r="O10" s="41">
        <f>N10*1.27</f>
        <v>584.64449999999999</v>
      </c>
      <c r="P10" s="41">
        <f t="shared" si="3"/>
        <v>631.41606000000002</v>
      </c>
    </row>
    <row r="11" spans="1:16" ht="46.35" customHeight="1" x14ac:dyDescent="0.2">
      <c r="A11" s="8">
        <v>4</v>
      </c>
      <c r="B11" s="63"/>
      <c r="C11" s="63"/>
      <c r="D11" s="63"/>
      <c r="E11" s="8">
        <v>135</v>
      </c>
      <c r="F11" s="8">
        <v>125</v>
      </c>
      <c r="G11" s="8">
        <v>74</v>
      </c>
      <c r="H11" s="8">
        <v>3</v>
      </c>
      <c r="I11" s="39">
        <v>398</v>
      </c>
      <c r="J11" s="42">
        <f t="shared" si="0"/>
        <v>489.54</v>
      </c>
      <c r="K11" s="31" t="s">
        <v>80</v>
      </c>
      <c r="M11" s="42">
        <v>559</v>
      </c>
      <c r="N11" s="41">
        <f t="shared" si="1"/>
        <v>307.45000000000005</v>
      </c>
      <c r="O11" s="41">
        <f>N11*1.2</f>
        <v>368.94000000000005</v>
      </c>
      <c r="P11" s="41">
        <f t="shared" si="3"/>
        <v>398.4552000000001</v>
      </c>
    </row>
    <row r="12" spans="1:16" ht="47.85" customHeight="1" x14ac:dyDescent="0.2">
      <c r="A12" s="8">
        <v>5</v>
      </c>
      <c r="B12" s="63"/>
      <c r="C12" s="63"/>
      <c r="D12" s="63"/>
      <c r="E12" s="8">
        <v>205</v>
      </c>
      <c r="F12" s="8">
        <v>125</v>
      </c>
      <c r="G12" s="8">
        <v>74</v>
      </c>
      <c r="H12" s="8">
        <v>5</v>
      </c>
      <c r="I12" s="39">
        <v>1185</v>
      </c>
      <c r="J12" s="42">
        <f t="shared" si="0"/>
        <v>1457.55</v>
      </c>
      <c r="K12" s="31" t="s">
        <v>81</v>
      </c>
      <c r="M12" s="42">
        <v>1571</v>
      </c>
      <c r="N12" s="41">
        <f t="shared" si="1"/>
        <v>864.05000000000007</v>
      </c>
      <c r="O12" s="41">
        <f t="shared" si="2"/>
        <v>1097.3435000000002</v>
      </c>
      <c r="P12" s="41">
        <f t="shared" si="3"/>
        <v>1185.1309800000004</v>
      </c>
    </row>
    <row r="13" spans="1:16" ht="46.35" customHeight="1" x14ac:dyDescent="0.2">
      <c r="A13" s="8">
        <v>6</v>
      </c>
      <c r="B13" s="63"/>
      <c r="C13" s="63"/>
      <c r="D13" s="63"/>
      <c r="E13" s="8">
        <v>135</v>
      </c>
      <c r="F13" s="8">
        <v>125</v>
      </c>
      <c r="G13" s="8">
        <v>74</v>
      </c>
      <c r="H13" s="8">
        <v>3</v>
      </c>
      <c r="I13" s="39">
        <v>1003</v>
      </c>
      <c r="J13" s="42">
        <f t="shared" si="0"/>
        <v>1233.69</v>
      </c>
      <c r="K13" s="31" t="s">
        <v>82</v>
      </c>
      <c r="M13" s="42">
        <v>1330</v>
      </c>
      <c r="N13" s="41">
        <f t="shared" si="1"/>
        <v>731.50000000000011</v>
      </c>
      <c r="O13" s="41">
        <f t="shared" si="2"/>
        <v>929.00500000000011</v>
      </c>
      <c r="P13" s="41">
        <f t="shared" si="3"/>
        <v>1003.3254000000002</v>
      </c>
    </row>
    <row r="14" spans="1:16" ht="38.1" customHeight="1" x14ac:dyDescent="0.2">
      <c r="A14" s="8">
        <v>7</v>
      </c>
      <c r="B14" s="2" t="s">
        <v>15</v>
      </c>
      <c r="C14" s="63"/>
      <c r="D14" s="63"/>
      <c r="E14" s="8">
        <v>60</v>
      </c>
      <c r="F14" s="8">
        <v>95</v>
      </c>
      <c r="G14" s="8">
        <v>70</v>
      </c>
      <c r="H14" s="8">
        <v>10</v>
      </c>
      <c r="I14" s="39">
        <v>658</v>
      </c>
      <c r="J14" s="42">
        <f t="shared" si="0"/>
        <v>809.34</v>
      </c>
      <c r="K14" s="31" t="s">
        <v>83</v>
      </c>
      <c r="M14" s="42">
        <v>873</v>
      </c>
      <c r="N14" s="41">
        <f t="shared" si="1"/>
        <v>480.15000000000003</v>
      </c>
      <c r="O14" s="41">
        <f t="shared" si="2"/>
        <v>609.79050000000007</v>
      </c>
      <c r="P14" s="41">
        <f t="shared" si="3"/>
        <v>658.57374000000016</v>
      </c>
    </row>
    <row r="15" spans="1:16" x14ac:dyDescent="0.2">
      <c r="A15" s="65"/>
      <c r="B15" s="66"/>
      <c r="C15" s="66"/>
      <c r="D15" s="66"/>
      <c r="E15" s="66"/>
      <c r="F15" s="66"/>
      <c r="G15" s="66"/>
      <c r="H15" s="66"/>
      <c r="I15" s="66"/>
      <c r="J15" s="67"/>
      <c r="K15" s="60"/>
      <c r="N15" s="41">
        <f t="shared" si="1"/>
        <v>0</v>
      </c>
      <c r="O15" s="41">
        <f t="shared" si="2"/>
        <v>0</v>
      </c>
    </row>
    <row r="16" spans="1:16" x14ac:dyDescent="0.2">
      <c r="G16" s="16"/>
      <c r="N16" s="41">
        <f t="shared" si="1"/>
        <v>0</v>
      </c>
      <c r="O16" s="41">
        <f t="shared" si="2"/>
        <v>0</v>
      </c>
    </row>
    <row r="17" spans="1:16" x14ac:dyDescent="0.2">
      <c r="N17" s="41">
        <f t="shared" si="1"/>
        <v>0</v>
      </c>
      <c r="O17" s="41">
        <f t="shared" si="2"/>
        <v>0</v>
      </c>
    </row>
    <row r="18" spans="1:16" ht="30" customHeight="1" x14ac:dyDescent="0.2">
      <c r="A18" s="51" t="s">
        <v>109</v>
      </c>
      <c r="B18" s="51"/>
      <c r="C18" s="51"/>
      <c r="D18" s="51"/>
      <c r="E18" s="51"/>
      <c r="F18" s="51"/>
      <c r="G18" s="51"/>
      <c r="H18" s="51"/>
      <c r="I18" s="51"/>
      <c r="J18" s="51"/>
      <c r="K18" s="51"/>
      <c r="N18" s="41">
        <f t="shared" si="1"/>
        <v>0</v>
      </c>
      <c r="O18" s="41">
        <f t="shared" si="2"/>
        <v>0</v>
      </c>
    </row>
    <row r="19" spans="1:16" x14ac:dyDescent="0.2">
      <c r="A19" s="1"/>
      <c r="N19" s="41">
        <f t="shared" si="1"/>
        <v>0</v>
      </c>
      <c r="O19" s="41">
        <f t="shared" si="2"/>
        <v>0</v>
      </c>
    </row>
    <row r="20" spans="1:16" ht="13.35" customHeight="1" x14ac:dyDescent="0.2">
      <c r="A20" s="52" t="s">
        <v>0</v>
      </c>
      <c r="B20" s="52"/>
      <c r="C20" s="52"/>
      <c r="D20" s="52"/>
      <c r="E20" s="52"/>
      <c r="F20" s="52"/>
      <c r="G20" s="52"/>
      <c r="H20" s="52"/>
      <c r="I20" s="52"/>
      <c r="J20" s="52"/>
      <c r="K20" s="52"/>
      <c r="N20" s="41">
        <f t="shared" si="1"/>
        <v>0</v>
      </c>
      <c r="O20" s="41">
        <f t="shared" si="2"/>
        <v>0</v>
      </c>
    </row>
    <row r="21" spans="1:16" x14ac:dyDescent="0.2">
      <c r="N21" s="41">
        <f t="shared" si="1"/>
        <v>0</v>
      </c>
      <c r="O21" s="41">
        <f t="shared" si="2"/>
        <v>0</v>
      </c>
    </row>
    <row r="22" spans="1:16" ht="12.95" customHeight="1" x14ac:dyDescent="0.2">
      <c r="A22" s="53" t="s">
        <v>1</v>
      </c>
      <c r="B22" s="53" t="s">
        <v>18</v>
      </c>
      <c r="C22" s="54" t="s">
        <v>14</v>
      </c>
      <c r="D22" s="54"/>
      <c r="E22" s="53" t="s">
        <v>3</v>
      </c>
      <c r="F22" s="53"/>
      <c r="G22" s="53"/>
      <c r="H22" s="54" t="s">
        <v>4</v>
      </c>
      <c r="I22" s="64" t="s">
        <v>22</v>
      </c>
      <c r="J22" s="55" t="s">
        <v>107</v>
      </c>
      <c r="K22" s="54" t="s">
        <v>5</v>
      </c>
      <c r="N22" s="41">
        <f t="shared" si="1"/>
        <v>0</v>
      </c>
      <c r="O22" s="41">
        <f t="shared" si="2"/>
        <v>0</v>
      </c>
    </row>
    <row r="23" spans="1:16" ht="42.75" customHeight="1" x14ac:dyDescent="0.2">
      <c r="A23" s="53"/>
      <c r="B23" s="53"/>
      <c r="C23" s="54"/>
      <c r="D23" s="54"/>
      <c r="E23" s="15" t="s">
        <v>6</v>
      </c>
      <c r="F23" s="15" t="s">
        <v>7</v>
      </c>
      <c r="G23" s="15" t="s">
        <v>8</v>
      </c>
      <c r="H23" s="54"/>
      <c r="I23" s="64"/>
      <c r="J23" s="56"/>
      <c r="K23" s="54"/>
      <c r="N23" s="41">
        <f t="shared" si="1"/>
        <v>0</v>
      </c>
      <c r="O23" s="41">
        <f t="shared" si="2"/>
        <v>0</v>
      </c>
    </row>
    <row r="24" spans="1:16" ht="47.25" customHeight="1" x14ac:dyDescent="0.2">
      <c r="A24" s="7">
        <v>1</v>
      </c>
      <c r="B24" s="63"/>
      <c r="C24" s="63"/>
      <c r="D24" s="63"/>
      <c r="E24" s="7">
        <v>205</v>
      </c>
      <c r="F24" s="7">
        <v>90</v>
      </c>
      <c r="G24" s="7">
        <v>74</v>
      </c>
      <c r="H24" s="7">
        <v>5</v>
      </c>
      <c r="I24" s="13">
        <v>1084</v>
      </c>
      <c r="J24" s="42">
        <f>I24*1.23</f>
        <v>1333.32</v>
      </c>
      <c r="K24" s="33" t="s">
        <v>84</v>
      </c>
      <c r="M24" s="40">
        <v>1437</v>
      </c>
      <c r="N24" s="41">
        <f t="shared" si="1"/>
        <v>790.35</v>
      </c>
      <c r="O24" s="41">
        <f t="shared" si="2"/>
        <v>1003.7445</v>
      </c>
      <c r="P24" s="41">
        <f>O24*1.08</f>
        <v>1084.0440600000002</v>
      </c>
    </row>
    <row r="25" spans="1:16" ht="38.1" customHeight="1" x14ac:dyDescent="0.2">
      <c r="A25" s="7">
        <v>2</v>
      </c>
      <c r="B25" s="63"/>
      <c r="C25" s="63"/>
      <c r="D25" s="63"/>
      <c r="E25" s="14">
        <v>135</v>
      </c>
      <c r="F25" s="8">
        <v>90</v>
      </c>
      <c r="G25" s="7">
        <v>74</v>
      </c>
      <c r="H25" s="7">
        <v>5</v>
      </c>
      <c r="I25" s="13">
        <v>874</v>
      </c>
      <c r="J25" s="42">
        <f t="shared" ref="J25:J29" si="4">I25*1.23</f>
        <v>1075.02</v>
      </c>
      <c r="K25" s="34" t="s">
        <v>85</v>
      </c>
      <c r="M25" s="40">
        <v>1159</v>
      </c>
      <c r="N25" s="41">
        <f t="shared" si="1"/>
        <v>637.45000000000005</v>
      </c>
      <c r="O25" s="41">
        <f t="shared" si="2"/>
        <v>809.56150000000002</v>
      </c>
      <c r="P25" s="41">
        <f t="shared" ref="P25:P29" si="5">O25*1.08</f>
        <v>874.3264200000001</v>
      </c>
    </row>
    <row r="26" spans="1:16" ht="46.35" customHeight="1" x14ac:dyDescent="0.2">
      <c r="A26" s="7">
        <v>3</v>
      </c>
      <c r="B26" s="63"/>
      <c r="C26" s="63"/>
      <c r="D26" s="63"/>
      <c r="E26" s="7">
        <v>205</v>
      </c>
      <c r="F26" s="8">
        <v>90</v>
      </c>
      <c r="G26" s="7">
        <v>74</v>
      </c>
      <c r="H26" s="7">
        <v>3</v>
      </c>
      <c r="I26" s="13">
        <v>483</v>
      </c>
      <c r="J26" s="42">
        <f t="shared" si="4"/>
        <v>594.09</v>
      </c>
      <c r="K26" s="34" t="s">
        <v>86</v>
      </c>
      <c r="M26" s="40">
        <v>678</v>
      </c>
      <c r="N26" s="41">
        <f t="shared" si="1"/>
        <v>372.90000000000003</v>
      </c>
      <c r="O26" s="41">
        <f>N26*1.2</f>
        <v>447.48</v>
      </c>
      <c r="P26" s="41">
        <f t="shared" si="5"/>
        <v>483.27840000000003</v>
      </c>
    </row>
    <row r="27" spans="1:16" ht="38.1" customHeight="1" x14ac:dyDescent="0.2">
      <c r="A27" s="7">
        <v>4</v>
      </c>
      <c r="B27" s="63"/>
      <c r="C27" s="63"/>
      <c r="D27" s="63"/>
      <c r="E27" s="7">
        <v>135</v>
      </c>
      <c r="F27" s="8">
        <v>90</v>
      </c>
      <c r="G27" s="7">
        <v>74</v>
      </c>
      <c r="H27" s="7">
        <v>3</v>
      </c>
      <c r="I27" s="13">
        <v>327</v>
      </c>
      <c r="J27" s="42">
        <f t="shared" si="4"/>
        <v>402.21</v>
      </c>
      <c r="K27" s="34" t="s">
        <v>87</v>
      </c>
      <c r="M27" s="40">
        <v>459</v>
      </c>
      <c r="N27" s="41">
        <f t="shared" si="1"/>
        <v>252.45000000000002</v>
      </c>
      <c r="O27" s="41">
        <f>N27*1.2</f>
        <v>302.94</v>
      </c>
      <c r="P27" s="41">
        <f t="shared" si="5"/>
        <v>327.17520000000002</v>
      </c>
    </row>
    <row r="28" spans="1:16" ht="56.65" customHeight="1" x14ac:dyDescent="0.2">
      <c r="A28" s="7">
        <v>5</v>
      </c>
      <c r="B28" s="63"/>
      <c r="C28" s="63"/>
      <c r="D28" s="63"/>
      <c r="E28" s="7">
        <v>90</v>
      </c>
      <c r="F28" s="8">
        <v>90</v>
      </c>
      <c r="G28" s="7">
        <v>74</v>
      </c>
      <c r="H28" s="7">
        <v>3</v>
      </c>
      <c r="I28" s="13">
        <v>496</v>
      </c>
      <c r="J28" s="42">
        <f t="shared" si="4"/>
        <v>610.08000000000004</v>
      </c>
      <c r="K28" s="34" t="s">
        <v>88</v>
      </c>
      <c r="M28" s="40">
        <v>760</v>
      </c>
      <c r="N28" s="41">
        <f t="shared" si="1"/>
        <v>418.00000000000006</v>
      </c>
      <c r="O28" s="41">
        <f>N28*1.1</f>
        <v>459.80000000000013</v>
      </c>
      <c r="P28" s="41">
        <f t="shared" si="5"/>
        <v>496.58400000000017</v>
      </c>
    </row>
    <row r="29" spans="1:16" ht="38.1" customHeight="1" x14ac:dyDescent="0.2">
      <c r="A29" s="7">
        <v>6</v>
      </c>
      <c r="B29" s="5" t="s">
        <v>15</v>
      </c>
      <c r="C29" s="63"/>
      <c r="D29" s="63"/>
      <c r="E29" s="7">
        <v>60</v>
      </c>
      <c r="F29" s="7">
        <v>80</v>
      </c>
      <c r="G29" s="7">
        <v>70</v>
      </c>
      <c r="H29" s="7">
        <v>10</v>
      </c>
      <c r="I29" s="13">
        <v>637</v>
      </c>
      <c r="J29" s="42">
        <f t="shared" si="4"/>
        <v>783.51</v>
      </c>
      <c r="K29" s="34" t="s">
        <v>89</v>
      </c>
      <c r="M29" s="40">
        <v>845</v>
      </c>
      <c r="N29" s="41">
        <f t="shared" si="1"/>
        <v>464.75000000000006</v>
      </c>
      <c r="O29" s="41">
        <f t="shared" si="2"/>
        <v>590.23250000000007</v>
      </c>
      <c r="P29" s="41">
        <f t="shared" si="5"/>
        <v>637.45110000000011</v>
      </c>
    </row>
    <row r="30" spans="1:16" ht="28.5" customHeight="1" x14ac:dyDescent="0.2">
      <c r="A30" s="61"/>
      <c r="B30" s="62"/>
      <c r="C30" s="62"/>
      <c r="D30" s="62"/>
      <c r="E30" s="62"/>
      <c r="F30" s="62"/>
      <c r="G30" s="62"/>
      <c r="H30" s="62"/>
      <c r="I30" s="62"/>
      <c r="J30" s="59"/>
      <c r="K30" s="60"/>
      <c r="N30" s="41">
        <f t="shared" si="1"/>
        <v>0</v>
      </c>
      <c r="O30" s="41">
        <f t="shared" si="2"/>
        <v>0</v>
      </c>
    </row>
    <row r="31" spans="1:16" x14ac:dyDescent="0.2">
      <c r="J31" s="18"/>
      <c r="N31" s="41">
        <f t="shared" si="1"/>
        <v>0</v>
      </c>
      <c r="O31" s="41">
        <f t="shared" si="2"/>
        <v>0</v>
      </c>
    </row>
    <row r="32" spans="1:16" x14ac:dyDescent="0.2">
      <c r="J32" s="18"/>
      <c r="N32" s="41">
        <f t="shared" si="1"/>
        <v>0</v>
      </c>
      <c r="O32" s="41">
        <f t="shared" si="2"/>
        <v>0</v>
      </c>
    </row>
    <row r="33" spans="1:16" x14ac:dyDescent="0.2">
      <c r="A33" s="51" t="s">
        <v>110</v>
      </c>
      <c r="B33" s="51"/>
      <c r="C33" s="51"/>
      <c r="D33" s="51"/>
      <c r="E33" s="51"/>
      <c r="F33" s="51"/>
      <c r="G33" s="51"/>
      <c r="H33" s="51"/>
      <c r="I33" s="51"/>
      <c r="J33" s="51"/>
      <c r="K33" s="51"/>
      <c r="N33" s="41">
        <f t="shared" si="1"/>
        <v>0</v>
      </c>
      <c r="O33" s="41">
        <f t="shared" si="2"/>
        <v>0</v>
      </c>
    </row>
    <row r="34" spans="1:16" x14ac:dyDescent="0.2">
      <c r="A34" s="1"/>
      <c r="N34" s="41">
        <f t="shared" si="1"/>
        <v>0</v>
      </c>
      <c r="O34" s="41">
        <f t="shared" si="2"/>
        <v>0</v>
      </c>
    </row>
    <row r="35" spans="1:16" ht="13.35" customHeight="1" x14ac:dyDescent="0.2">
      <c r="A35" s="52" t="s">
        <v>0</v>
      </c>
      <c r="B35" s="52"/>
      <c r="C35" s="52"/>
      <c r="D35" s="52"/>
      <c r="E35" s="52"/>
      <c r="F35" s="52"/>
      <c r="G35" s="52"/>
      <c r="H35" s="52"/>
      <c r="I35" s="52"/>
      <c r="J35" s="52"/>
      <c r="K35" s="52"/>
      <c r="N35" s="41">
        <f t="shared" si="1"/>
        <v>0</v>
      </c>
      <c r="O35" s="41">
        <f t="shared" si="2"/>
        <v>0</v>
      </c>
    </row>
    <row r="36" spans="1:16" x14ac:dyDescent="0.2">
      <c r="N36" s="41">
        <f t="shared" si="1"/>
        <v>0</v>
      </c>
      <c r="O36" s="41">
        <f t="shared" si="2"/>
        <v>0</v>
      </c>
    </row>
    <row r="37" spans="1:16" ht="12.95" customHeight="1" x14ac:dyDescent="0.2">
      <c r="A37" s="53" t="s">
        <v>1</v>
      </c>
      <c r="B37" s="53" t="s">
        <v>13</v>
      </c>
      <c r="C37" s="53"/>
      <c r="D37" s="53"/>
      <c r="E37" s="53" t="s">
        <v>3</v>
      </c>
      <c r="F37" s="53"/>
      <c r="G37" s="53"/>
      <c r="H37" s="54" t="s">
        <v>4</v>
      </c>
      <c r="I37" s="64" t="s">
        <v>22</v>
      </c>
      <c r="J37" s="55" t="s">
        <v>107</v>
      </c>
      <c r="K37" s="54" t="s">
        <v>5</v>
      </c>
      <c r="N37" s="41">
        <f t="shared" si="1"/>
        <v>0</v>
      </c>
      <c r="O37" s="41">
        <f t="shared" si="2"/>
        <v>0</v>
      </c>
    </row>
    <row r="38" spans="1:16" ht="42" customHeight="1" x14ac:dyDescent="0.2">
      <c r="A38" s="53"/>
      <c r="B38" s="53"/>
      <c r="C38" s="53"/>
      <c r="D38" s="53"/>
      <c r="E38" s="15" t="s">
        <v>6</v>
      </c>
      <c r="F38" s="15" t="s">
        <v>7</v>
      </c>
      <c r="G38" s="15" t="s">
        <v>8</v>
      </c>
      <c r="H38" s="54"/>
      <c r="I38" s="64"/>
      <c r="J38" s="56"/>
      <c r="K38" s="54"/>
      <c r="N38" s="41">
        <f t="shared" si="1"/>
        <v>0</v>
      </c>
      <c r="O38" s="41">
        <f t="shared" si="2"/>
        <v>0</v>
      </c>
    </row>
    <row r="39" spans="1:16" ht="50.25" customHeight="1" x14ac:dyDescent="0.2">
      <c r="A39" s="7">
        <v>1</v>
      </c>
      <c r="B39" s="63"/>
      <c r="C39" s="63"/>
      <c r="D39" s="63"/>
      <c r="E39" s="7">
        <v>220</v>
      </c>
      <c r="F39" s="7">
        <v>110</v>
      </c>
      <c r="G39" s="7">
        <v>74</v>
      </c>
      <c r="H39" s="7">
        <v>3</v>
      </c>
      <c r="I39" s="13">
        <v>1715</v>
      </c>
      <c r="J39" s="42">
        <f>I39*1.23</f>
        <v>2109.4499999999998</v>
      </c>
      <c r="K39" s="35" t="s">
        <v>90</v>
      </c>
      <c r="M39" s="43">
        <v>2274</v>
      </c>
      <c r="N39" s="41">
        <f t="shared" si="1"/>
        <v>1250.7</v>
      </c>
      <c r="O39" s="41">
        <f t="shared" si="2"/>
        <v>1588.3890000000001</v>
      </c>
      <c r="P39" s="41">
        <f t="shared" ref="P39:P42" si="6">O39*1.08</f>
        <v>1715.4601200000002</v>
      </c>
    </row>
    <row r="40" spans="1:16" ht="48.75" customHeight="1" x14ac:dyDescent="0.2">
      <c r="A40" s="7">
        <v>2</v>
      </c>
      <c r="B40" s="63"/>
      <c r="C40" s="63"/>
      <c r="D40" s="63"/>
      <c r="E40" s="7">
        <v>200</v>
      </c>
      <c r="F40" s="7">
        <v>100</v>
      </c>
      <c r="G40" s="8">
        <v>74</v>
      </c>
      <c r="H40" s="8">
        <v>3</v>
      </c>
      <c r="I40" s="13">
        <v>1627</v>
      </c>
      <c r="J40" s="42">
        <f t="shared" ref="J40:J42" si="7">I40*1.23</f>
        <v>2001.21</v>
      </c>
      <c r="K40" s="35" t="s">
        <v>91</v>
      </c>
      <c r="M40" s="43">
        <v>2158</v>
      </c>
      <c r="N40" s="41">
        <f t="shared" si="1"/>
        <v>1186.9000000000001</v>
      </c>
      <c r="O40" s="41">
        <f t="shared" si="2"/>
        <v>1507.3630000000001</v>
      </c>
      <c r="P40" s="41">
        <f t="shared" si="6"/>
        <v>1627.9520400000001</v>
      </c>
    </row>
    <row r="41" spans="1:16" ht="38.1" customHeight="1" x14ac:dyDescent="0.2">
      <c r="A41" s="7">
        <v>3</v>
      </c>
      <c r="B41" s="63"/>
      <c r="C41" s="63"/>
      <c r="D41" s="63"/>
      <c r="E41" s="7">
        <v>180</v>
      </c>
      <c r="F41" s="7">
        <v>90</v>
      </c>
      <c r="G41" s="8">
        <v>74</v>
      </c>
      <c r="H41" s="8">
        <v>5</v>
      </c>
      <c r="I41" s="13">
        <v>1542</v>
      </c>
      <c r="J41" s="42">
        <f t="shared" si="7"/>
        <v>1896.66</v>
      </c>
      <c r="K41" s="35" t="s">
        <v>92</v>
      </c>
      <c r="M41" s="43">
        <v>2045</v>
      </c>
      <c r="N41" s="41">
        <f t="shared" si="1"/>
        <v>1124.75</v>
      </c>
      <c r="O41" s="41">
        <f t="shared" si="2"/>
        <v>1428.4325000000001</v>
      </c>
      <c r="P41" s="41">
        <f t="shared" si="6"/>
        <v>1542.7071000000003</v>
      </c>
    </row>
    <row r="42" spans="1:16" ht="38.1" customHeight="1" x14ac:dyDescent="0.2">
      <c r="A42" s="7">
        <v>4</v>
      </c>
      <c r="B42" s="63"/>
      <c r="C42" s="63"/>
      <c r="D42" s="63"/>
      <c r="E42" s="7">
        <v>160</v>
      </c>
      <c r="F42" s="7">
        <v>80</v>
      </c>
      <c r="G42" s="8">
        <v>74</v>
      </c>
      <c r="H42" s="8">
        <v>3</v>
      </c>
      <c r="I42" s="13">
        <v>1410</v>
      </c>
      <c r="J42" s="42">
        <f t="shared" si="7"/>
        <v>1734.3</v>
      </c>
      <c r="K42" s="35" t="s">
        <v>93</v>
      </c>
      <c r="M42" s="43">
        <v>1870</v>
      </c>
      <c r="N42" s="41">
        <f t="shared" si="1"/>
        <v>1028.5</v>
      </c>
      <c r="O42" s="41">
        <f t="shared" si="2"/>
        <v>1306.1949999999999</v>
      </c>
      <c r="P42" s="41">
        <f t="shared" si="6"/>
        <v>1410.6906000000001</v>
      </c>
    </row>
    <row r="43" spans="1:16" x14ac:dyDescent="0.2">
      <c r="A43" s="61"/>
      <c r="B43" s="68"/>
      <c r="C43" s="68"/>
      <c r="D43" s="68"/>
      <c r="E43" s="68"/>
      <c r="F43" s="68"/>
      <c r="G43" s="68"/>
      <c r="H43" s="68"/>
      <c r="I43" s="69"/>
      <c r="J43" s="67"/>
      <c r="K43" s="60"/>
    </row>
    <row r="44" spans="1:16" ht="17.45" customHeight="1" x14ac:dyDescent="0.2"/>
  </sheetData>
  <mergeCells count="51">
    <mergeCell ref="C13:D13"/>
    <mergeCell ref="A43:I43"/>
    <mergeCell ref="J43:K43"/>
    <mergeCell ref="C29:D29"/>
    <mergeCell ref="C14:D14"/>
    <mergeCell ref="A18:K18"/>
    <mergeCell ref="A20:K20"/>
    <mergeCell ref="A22:A23"/>
    <mergeCell ref="B22:B23"/>
    <mergeCell ref="C22:D23"/>
    <mergeCell ref="E22:G22"/>
    <mergeCell ref="H22:H23"/>
    <mergeCell ref="B8:B13"/>
    <mergeCell ref="I22:I23"/>
    <mergeCell ref="C8:D8"/>
    <mergeCell ref="C9:D9"/>
    <mergeCell ref="C10:D10"/>
    <mergeCell ref="C11:D11"/>
    <mergeCell ref="C12:D12"/>
    <mergeCell ref="A2:K2"/>
    <mergeCell ref="A4:K4"/>
    <mergeCell ref="A6:A7"/>
    <mergeCell ref="B6:B7"/>
    <mergeCell ref="C6:D7"/>
    <mergeCell ref="E6:G6"/>
    <mergeCell ref="H6:H7"/>
    <mergeCell ref="I6:I7"/>
    <mergeCell ref="J6:J7"/>
    <mergeCell ref="K6:K7"/>
    <mergeCell ref="J22:J23"/>
    <mergeCell ref="K22:K23"/>
    <mergeCell ref="A15:I15"/>
    <mergeCell ref="J15:K15"/>
    <mergeCell ref="B24:B28"/>
    <mergeCell ref="C24:D24"/>
    <mergeCell ref="C25:D25"/>
    <mergeCell ref="C26:D26"/>
    <mergeCell ref="C27:D27"/>
    <mergeCell ref="C28:D28"/>
    <mergeCell ref="J30:K30"/>
    <mergeCell ref="A30:I30"/>
    <mergeCell ref="B39:D42"/>
    <mergeCell ref="A37:A38"/>
    <mergeCell ref="B37:D38"/>
    <mergeCell ref="E37:G37"/>
    <mergeCell ref="H37:H38"/>
    <mergeCell ref="A33:K33"/>
    <mergeCell ref="A35:K35"/>
    <mergeCell ref="J37:J38"/>
    <mergeCell ref="K37:K38"/>
    <mergeCell ref="I37:I38"/>
  </mergeCells>
  <pageMargins left="0.78740157480314965" right="0.78740157480314965" top="1.0629921259842521" bottom="1.0629921259842521" header="0.78740157480314965" footer="0.78740157480314965"/>
  <pageSetup paperSize="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zadanie1</vt:lpstr>
      <vt:lpstr>zadanie2-4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revision>1</cp:revision>
  <dcterms:created xsi:type="dcterms:W3CDTF">2017-01-30T08:23:31Z</dcterms:created>
  <dcterms:modified xsi:type="dcterms:W3CDTF">2022-08-04T09:14:45Z</dcterms:modified>
</cp:coreProperties>
</file>